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Vigia Noturno" sheetId="1" r:id="rId1"/>
  </sheets>
  <calcPr calcId="125725"/>
</workbook>
</file>

<file path=xl/calcChain.xml><?xml version="1.0" encoding="utf-8"?>
<calcChain xmlns="http://schemas.openxmlformats.org/spreadsheetml/2006/main">
  <c r="D100" i="1"/>
  <c r="C89"/>
  <c r="C94" s="1"/>
  <c r="C75"/>
  <c r="C74"/>
  <c r="C76" s="1"/>
  <c r="C53"/>
  <c r="C54" s="1"/>
  <c r="C52"/>
  <c r="C48"/>
  <c r="C57" s="1"/>
  <c r="D36"/>
  <c r="D29"/>
  <c r="D99" s="1"/>
  <c r="D24"/>
  <c r="E19"/>
  <c r="D20" s="1"/>
  <c r="D14"/>
  <c r="D13"/>
  <c r="D21" s="1"/>
  <c r="D57" l="1"/>
  <c r="C58"/>
  <c r="D58" s="1"/>
  <c r="D98"/>
  <c r="D70"/>
  <c r="D63"/>
  <c r="D60"/>
  <c r="D53"/>
  <c r="D51"/>
  <c r="D47"/>
  <c r="D43"/>
  <c r="D41"/>
  <c r="D73"/>
  <c r="D65"/>
  <c r="D46"/>
  <c r="D71"/>
  <c r="D44"/>
  <c r="D40"/>
  <c r="D72"/>
  <c r="D68"/>
  <c r="D74" s="1"/>
  <c r="D52"/>
  <c r="D45"/>
  <c r="D75"/>
  <c r="D69"/>
  <c r="D62"/>
  <c r="D56"/>
  <c r="D50"/>
  <c r="D54" s="1"/>
  <c r="D42"/>
  <c r="C61"/>
  <c r="C64"/>
  <c r="D64" s="1"/>
  <c r="D76" l="1"/>
  <c r="D48"/>
  <c r="C66"/>
  <c r="C77" s="1"/>
  <c r="D61"/>
  <c r="D66" s="1"/>
  <c r="D77" l="1"/>
  <c r="D101" l="1"/>
  <c r="D102" s="1"/>
  <c r="D79"/>
  <c r="D87" l="1"/>
  <c r="D86"/>
  <c r="D88"/>
  <c r="D83"/>
  <c r="D84" s="1"/>
  <c r="D94" l="1"/>
  <c r="D103" s="1"/>
  <c r="D104" s="1"/>
  <c r="D106" s="1"/>
  <c r="D91"/>
  <c r="D92" s="1"/>
  <c r="D89"/>
</calcChain>
</file>

<file path=xl/sharedStrings.xml><?xml version="1.0" encoding="utf-8"?>
<sst xmlns="http://schemas.openxmlformats.org/spreadsheetml/2006/main" count="165" uniqueCount="104">
  <si>
    <t>PLANILHA DE CUSTOS E FORMAÇÃO DE PREÇOS</t>
  </si>
  <si>
    <t>VIGIA NOTURNO 12X36 HORAS</t>
  </si>
  <si>
    <t>I – IDENTIFICAÇÃO DO SERVIÇO (INFORMAÇÕES GERAIS)</t>
  </si>
  <si>
    <t>mão de obra VINCULADA A EXECUÇÃO CONTRATUAL</t>
  </si>
  <si>
    <t>DADOS COMPLEMENTARES P/ COMPOSIÇÃO DOS CUSTOS REFERENTE A mão de obra</t>
  </si>
  <si>
    <t xml:space="preserve">Vigia/Guardião </t>
  </si>
  <si>
    <t>Salário Normativo da Categoria Profissional</t>
  </si>
  <si>
    <r>
      <t xml:space="preserve">Categoria Profissional cl. 3ª, item 03 – </t>
    </r>
    <r>
      <rPr>
        <i/>
        <sz val="9"/>
        <rFont val="Arial"/>
        <family val="2"/>
      </rPr>
      <t xml:space="preserve">b </t>
    </r>
    <r>
      <rPr>
        <sz val="9"/>
        <rFont val="Arial"/>
        <family val="2"/>
      </rPr>
      <t>CCT (Convenção Coletiva MTEPR000220/2015)</t>
    </r>
  </si>
  <si>
    <t>Data Base da Categoria (dia, mês e ano)</t>
  </si>
  <si>
    <t>II - VALORES MENSAIS UNITARIOS POR EMPREGADO PARA CADA TIPO DE SERVIÇO</t>
  </si>
  <si>
    <t>TIPO DE SERVIÇO:</t>
  </si>
  <si>
    <t>% ou Unit.</t>
  </si>
  <si>
    <t>Valor R$</t>
  </si>
  <si>
    <t>MÓDULO 1 – COMPOSIÇÃO DA REMUNERAÇÃO</t>
  </si>
  <si>
    <t>A</t>
  </si>
  <si>
    <t>Salário Base (Convenção Coletiva MTEPR000220/2015)</t>
  </si>
  <si>
    <t>B</t>
  </si>
  <si>
    <t>Assiduidade</t>
  </si>
  <si>
    <t>C</t>
  </si>
  <si>
    <t>Intrajornada Indenizada 50%</t>
  </si>
  <si>
    <t>D</t>
  </si>
  <si>
    <t>Intrajornada Indenizada 100%</t>
  </si>
  <si>
    <t>E</t>
  </si>
  <si>
    <t xml:space="preserve">Adcional de Risco </t>
  </si>
  <si>
    <t>F</t>
  </si>
  <si>
    <t>Adcional Noturno</t>
  </si>
  <si>
    <t>G</t>
  </si>
  <si>
    <t xml:space="preserve">DSR Adcional Noturno </t>
  </si>
  <si>
    <t>H</t>
  </si>
  <si>
    <t xml:space="preserve">Reserva Técnica </t>
  </si>
  <si>
    <t>Total da Remuneração – Módulo 1</t>
  </si>
  <si>
    <t>MÓDULO 2 – BENEFÍCIOS MENSAIS E DIÁRIOS</t>
  </si>
  <si>
    <t>Transporte cl. 14ª CCT</t>
  </si>
  <si>
    <r>
      <t xml:space="preserve">Auxílio Alimentação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</si>
  <si>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 xml:space="preserve">Assistência Médica cl. 15ª CCT </t>
  </si>
  <si>
    <t xml:space="preserve">D </t>
  </si>
  <si>
    <t>Assistência Social cl. 16ª CCT</t>
  </si>
  <si>
    <t>Outros (especificar)</t>
  </si>
  <si>
    <t>Total de Benefícios Mensais e Diários – Módulo 2</t>
  </si>
  <si>
    <t>MÓDULO 3 – INSUMOS DIVERSOS</t>
  </si>
  <si>
    <t>Uniformes - cl. 32ª CCT</t>
  </si>
  <si>
    <t>Materiais / Produtos de limpeza</t>
  </si>
  <si>
    <t>Equipamentos</t>
  </si>
  <si>
    <t>Total Insumos Diversos – Módulo 3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</si>
  <si>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</si>
  <si>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</si>
  <si>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</si>
  <si>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</si>
  <si>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</si>
  <si>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</si>
  <si>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</si>
  <si>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</si>
  <si>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</si>
  <si>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</si>
  <si>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Seguro Acidente de Trabalho (RAT)</t>
  </si>
  <si>
    <t>SEBRAE (SIMPLES NACIONAL)</t>
  </si>
  <si>
    <t>Total 4.1</t>
  </si>
  <si>
    <t>13º Salário e Adicional de Férias</t>
  </si>
  <si>
    <t>13º Salário</t>
  </si>
  <si>
    <t>Adicional de Férias</t>
  </si>
  <si>
    <t>Subtotal 4.2 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</si>
  <si>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</si>
  <si>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</si>
  <si>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</si>
  <si>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</si>
  <si>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</si>
  <si>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</si>
  <si>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</si>
  <si>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</si>
  <si>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</si>
  <si>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</si>
  <si>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</si>
  <si>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</si>
  <si>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</si>
  <si>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</si>
  <si>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</si>
  <si>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</si>
  <si>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</si>
  <si>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</si>
  <si>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</si>
  <si>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Subtotal 4.5(A+B+C+D+E+F)</t>
  </si>
  <si>
    <t>Incidência do Submódulo 4.1 sobre Custo de Reposição</t>
  </si>
  <si>
    <t>Total 4.5</t>
  </si>
  <si>
    <t>Total Encargos Sociais e Trabalhistas – Módulo 4</t>
  </si>
  <si>
    <t>SUB TOTAL MÃO DE OBRA (Soma dos módulos 1 a 4)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</si>
  <si>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</si>
  <si>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</si>
  <si>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</si>
  <si>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TOTAL Custos Indiretos – A</t>
  </si>
  <si>
    <t>Tributos</t>
  </si>
  <si>
    <t>B.1 Tributos Federais (PIS, COFINS)</t>
  </si>
  <si>
    <t>B.2 Tributos Municipais (ISS)</t>
  </si>
  <si>
    <t>B.4 Outros Tributos (especificar)</t>
  </si>
  <si>
    <t>TOTAL Tributos – B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</si>
  <si>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</si>
  <si>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Lucro – C</t>
  </si>
  <si>
    <t>Total Custos Indiretos, Tributos e Lucro – Módulo 5</t>
  </si>
  <si>
    <t>QUADRO RESUMO DO CUSTO POR EMPREGADO</t>
  </si>
  <si>
    <t>Mão de Obra Vinculada à execução Contratual (valor p/empregado)</t>
  </si>
  <si>
    <t>MÓDULO 1 – REMUNERAÇÃO</t>
  </si>
  <si>
    <t>Subtotal (A+B+C+D)</t>
  </si>
  <si>
    <t>VALOR TOTAL POR EMPREGADO</t>
  </si>
  <si>
    <t xml:space="preserve">QUANTIDADE DE EMPREGADOS </t>
  </si>
  <si>
    <t>VALOR TOTAL MENSAL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</si>
</sst>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Tahoma"/>
      <family val="2"/>
    </font>
    <font>
      <b/>
      <sz val="8"/>
      <name val="Arial"/>
      <family val="2"/>
    </font>
    <font>
      <sz val="10"/>
      <color theme="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0" fillId="0" borderId="0" xfId="0" applyFont="1"/>
    <xf numFmtId="0" fontId="0" fillId="0" borderId="1" xfId="0" applyBorder="1"/>
    <xf numFmtId="0" fontId="0" fillId="0" borderId="1" xfId="0" applyFont="1" applyBorder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165" fontId="0" fillId="0" borderId="1" xfId="0" applyNumberFormat="1" applyFont="1" applyBorder="1"/>
    <xf numFmtId="0" fontId="1" fillId="2" borderId="1" xfId="0" applyFont="1" applyFill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0" fontId="0" fillId="0" borderId="1" xfId="0" applyNumberFormat="1" applyFont="1" applyBorder="1"/>
    <xf numFmtId="0" fontId="0" fillId="0" borderId="1" xfId="0" applyBorder="1" applyAlignment="1">
      <alignment horizontal="center"/>
    </xf>
    <xf numFmtId="164" fontId="6" fillId="0" borderId="0" xfId="0" applyNumberFormat="1" applyFont="1"/>
    <xf numFmtId="0" fontId="1" fillId="3" borderId="1" xfId="0" applyFont="1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1" xfId="0" applyNumberFormat="1" applyFont="1" applyFill="1" applyBorder="1"/>
    <xf numFmtId="0" fontId="1" fillId="2" borderId="1" xfId="0" applyFont="1" applyFill="1" applyBorder="1" applyAlignment="1"/>
    <xf numFmtId="164" fontId="1" fillId="2" borderId="1" xfId="0" applyNumberFormat="1" applyFont="1" applyFill="1" applyBorder="1"/>
    <xf numFmtId="0" fontId="1" fillId="0" borderId="1" xfId="0" applyFont="1" applyFill="1" applyBorder="1" applyAlignment="1"/>
    <xf numFmtId="166" fontId="1" fillId="0" borderId="1" xfId="0" applyNumberFormat="1" applyFont="1" applyBorder="1" applyAlignment="1">
      <alignment horizontal="center"/>
    </xf>
    <xf numFmtId="0" fontId="0" fillId="2" borderId="1" xfId="0" applyFont="1" applyFill="1" applyBorder="1"/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Fill="1" applyBorder="1"/>
    <xf numFmtId="10" fontId="0" fillId="0" borderId="1" xfId="0" applyNumberFormat="1" applyFont="1" applyFill="1" applyBorder="1"/>
    <xf numFmtId="0" fontId="0" fillId="3" borderId="1" xfId="0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0" fontId="0" fillId="4" borderId="1" xfId="0" applyFont="1" applyFill="1" applyBorder="1"/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0" fontId="1" fillId="3" borderId="1" xfId="0" applyFont="1" applyFill="1" applyBorder="1" applyAlignment="1">
      <alignment horizontal="center" vertical="center"/>
    </xf>
    <xf numFmtId="10" fontId="1" fillId="0" borderId="1" xfId="0" applyNumberFormat="1" applyFont="1" applyBorder="1"/>
    <xf numFmtId="164" fontId="1" fillId="0" borderId="1" xfId="0" applyNumberFormat="1" applyFont="1" applyBorder="1"/>
    <xf numFmtId="0" fontId="0" fillId="4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6"/>
  <sheetViews>
    <sheetView tabSelected="1" workbookViewId="0">
      <selection activeCell="E14" sqref="E14"/>
    </sheetView>
  </sheetViews>
  <sheetFormatPr defaultColWidth="11.5703125" defaultRowHeight="15"/>
  <cols>
    <col min="1" max="1" width="4.42578125" style="3" customWidth="1"/>
    <col min="2" max="2" width="55.5703125" style="3" customWidth="1"/>
    <col min="3" max="3" width="10" style="3" customWidth="1"/>
    <col min="4" max="4" width="15.42578125" style="3" customWidth="1"/>
    <col min="5" max="256" width="11.5703125" style="3"/>
    <col min="257" max="257" width="4.42578125" style="3" customWidth="1"/>
    <col min="258" max="258" width="55.5703125" style="3" customWidth="1"/>
    <col min="259" max="259" width="10" style="3" customWidth="1"/>
    <col min="260" max="260" width="15.42578125" style="3" customWidth="1"/>
    <col min="261" max="512" width="11.5703125" style="3"/>
    <col min="513" max="513" width="4.42578125" style="3" customWidth="1"/>
    <col min="514" max="514" width="55.5703125" style="3" customWidth="1"/>
    <col min="515" max="515" width="10" style="3" customWidth="1"/>
    <col min="516" max="516" width="15.42578125" style="3" customWidth="1"/>
    <col min="517" max="768" width="11.5703125" style="3"/>
    <col min="769" max="769" width="4.42578125" style="3" customWidth="1"/>
    <col min="770" max="770" width="55.5703125" style="3" customWidth="1"/>
    <col min="771" max="771" width="10" style="3" customWidth="1"/>
    <col min="772" max="772" width="15.42578125" style="3" customWidth="1"/>
    <col min="773" max="1024" width="11.5703125" style="3"/>
    <col min="1025" max="1025" width="4.42578125" style="3" customWidth="1"/>
    <col min="1026" max="1026" width="55.5703125" style="3" customWidth="1"/>
    <col min="1027" max="1027" width="10" style="3" customWidth="1"/>
    <col min="1028" max="1028" width="15.42578125" style="3" customWidth="1"/>
    <col min="1029" max="1280" width="11.5703125" style="3"/>
    <col min="1281" max="1281" width="4.42578125" style="3" customWidth="1"/>
    <col min="1282" max="1282" width="55.5703125" style="3" customWidth="1"/>
    <col min="1283" max="1283" width="10" style="3" customWidth="1"/>
    <col min="1284" max="1284" width="15.42578125" style="3" customWidth="1"/>
    <col min="1285" max="1536" width="11.5703125" style="3"/>
    <col min="1537" max="1537" width="4.42578125" style="3" customWidth="1"/>
    <col min="1538" max="1538" width="55.5703125" style="3" customWidth="1"/>
    <col min="1539" max="1539" width="10" style="3" customWidth="1"/>
    <col min="1540" max="1540" width="15.42578125" style="3" customWidth="1"/>
    <col min="1541" max="1792" width="11.5703125" style="3"/>
    <col min="1793" max="1793" width="4.42578125" style="3" customWidth="1"/>
    <col min="1794" max="1794" width="55.5703125" style="3" customWidth="1"/>
    <col min="1795" max="1795" width="10" style="3" customWidth="1"/>
    <col min="1796" max="1796" width="15.42578125" style="3" customWidth="1"/>
    <col min="1797" max="2048" width="11.5703125" style="3"/>
    <col min="2049" max="2049" width="4.42578125" style="3" customWidth="1"/>
    <col min="2050" max="2050" width="55.5703125" style="3" customWidth="1"/>
    <col min="2051" max="2051" width="10" style="3" customWidth="1"/>
    <col min="2052" max="2052" width="15.42578125" style="3" customWidth="1"/>
    <col min="2053" max="2304" width="11.5703125" style="3"/>
    <col min="2305" max="2305" width="4.42578125" style="3" customWidth="1"/>
    <col min="2306" max="2306" width="55.5703125" style="3" customWidth="1"/>
    <col min="2307" max="2307" width="10" style="3" customWidth="1"/>
    <col min="2308" max="2308" width="15.42578125" style="3" customWidth="1"/>
    <col min="2309" max="2560" width="11.5703125" style="3"/>
    <col min="2561" max="2561" width="4.42578125" style="3" customWidth="1"/>
    <col min="2562" max="2562" width="55.5703125" style="3" customWidth="1"/>
    <col min="2563" max="2563" width="10" style="3" customWidth="1"/>
    <col min="2564" max="2564" width="15.42578125" style="3" customWidth="1"/>
    <col min="2565" max="2816" width="11.5703125" style="3"/>
    <col min="2817" max="2817" width="4.42578125" style="3" customWidth="1"/>
    <col min="2818" max="2818" width="55.5703125" style="3" customWidth="1"/>
    <col min="2819" max="2819" width="10" style="3" customWidth="1"/>
    <col min="2820" max="2820" width="15.42578125" style="3" customWidth="1"/>
    <col min="2821" max="3072" width="11.5703125" style="3"/>
    <col min="3073" max="3073" width="4.42578125" style="3" customWidth="1"/>
    <col min="3074" max="3074" width="55.5703125" style="3" customWidth="1"/>
    <col min="3075" max="3075" width="10" style="3" customWidth="1"/>
    <col min="3076" max="3076" width="15.42578125" style="3" customWidth="1"/>
    <col min="3077" max="3328" width="11.5703125" style="3"/>
    <col min="3329" max="3329" width="4.42578125" style="3" customWidth="1"/>
    <col min="3330" max="3330" width="55.5703125" style="3" customWidth="1"/>
    <col min="3331" max="3331" width="10" style="3" customWidth="1"/>
    <col min="3332" max="3332" width="15.42578125" style="3" customWidth="1"/>
    <col min="3333" max="3584" width="11.5703125" style="3"/>
    <col min="3585" max="3585" width="4.42578125" style="3" customWidth="1"/>
    <col min="3586" max="3586" width="55.5703125" style="3" customWidth="1"/>
    <col min="3587" max="3587" width="10" style="3" customWidth="1"/>
    <col min="3588" max="3588" width="15.42578125" style="3" customWidth="1"/>
    <col min="3589" max="3840" width="11.5703125" style="3"/>
    <col min="3841" max="3841" width="4.42578125" style="3" customWidth="1"/>
    <col min="3842" max="3842" width="55.5703125" style="3" customWidth="1"/>
    <col min="3843" max="3843" width="10" style="3" customWidth="1"/>
    <col min="3844" max="3844" width="15.42578125" style="3" customWidth="1"/>
    <col min="3845" max="4096" width="11.5703125" style="3"/>
    <col min="4097" max="4097" width="4.42578125" style="3" customWidth="1"/>
    <col min="4098" max="4098" width="55.5703125" style="3" customWidth="1"/>
    <col min="4099" max="4099" width="10" style="3" customWidth="1"/>
    <col min="4100" max="4100" width="15.42578125" style="3" customWidth="1"/>
    <col min="4101" max="4352" width="11.5703125" style="3"/>
    <col min="4353" max="4353" width="4.42578125" style="3" customWidth="1"/>
    <col min="4354" max="4354" width="55.5703125" style="3" customWidth="1"/>
    <col min="4355" max="4355" width="10" style="3" customWidth="1"/>
    <col min="4356" max="4356" width="15.42578125" style="3" customWidth="1"/>
    <col min="4357" max="4608" width="11.5703125" style="3"/>
    <col min="4609" max="4609" width="4.42578125" style="3" customWidth="1"/>
    <col min="4610" max="4610" width="55.5703125" style="3" customWidth="1"/>
    <col min="4611" max="4611" width="10" style="3" customWidth="1"/>
    <col min="4612" max="4612" width="15.42578125" style="3" customWidth="1"/>
    <col min="4613" max="4864" width="11.5703125" style="3"/>
    <col min="4865" max="4865" width="4.42578125" style="3" customWidth="1"/>
    <col min="4866" max="4866" width="55.5703125" style="3" customWidth="1"/>
    <col min="4867" max="4867" width="10" style="3" customWidth="1"/>
    <col min="4868" max="4868" width="15.42578125" style="3" customWidth="1"/>
    <col min="4869" max="5120" width="11.5703125" style="3"/>
    <col min="5121" max="5121" width="4.42578125" style="3" customWidth="1"/>
    <col min="5122" max="5122" width="55.5703125" style="3" customWidth="1"/>
    <col min="5123" max="5123" width="10" style="3" customWidth="1"/>
    <col min="5124" max="5124" width="15.42578125" style="3" customWidth="1"/>
    <col min="5125" max="5376" width="11.5703125" style="3"/>
    <col min="5377" max="5377" width="4.42578125" style="3" customWidth="1"/>
    <col min="5378" max="5378" width="55.5703125" style="3" customWidth="1"/>
    <col min="5379" max="5379" width="10" style="3" customWidth="1"/>
    <col min="5380" max="5380" width="15.42578125" style="3" customWidth="1"/>
    <col min="5381" max="5632" width="11.5703125" style="3"/>
    <col min="5633" max="5633" width="4.42578125" style="3" customWidth="1"/>
    <col min="5634" max="5634" width="55.5703125" style="3" customWidth="1"/>
    <col min="5635" max="5635" width="10" style="3" customWidth="1"/>
    <col min="5636" max="5636" width="15.42578125" style="3" customWidth="1"/>
    <col min="5637" max="5888" width="11.5703125" style="3"/>
    <col min="5889" max="5889" width="4.42578125" style="3" customWidth="1"/>
    <col min="5890" max="5890" width="55.5703125" style="3" customWidth="1"/>
    <col min="5891" max="5891" width="10" style="3" customWidth="1"/>
    <col min="5892" max="5892" width="15.42578125" style="3" customWidth="1"/>
    <col min="5893" max="6144" width="11.5703125" style="3"/>
    <col min="6145" max="6145" width="4.42578125" style="3" customWidth="1"/>
    <col min="6146" max="6146" width="55.5703125" style="3" customWidth="1"/>
    <col min="6147" max="6147" width="10" style="3" customWidth="1"/>
    <col min="6148" max="6148" width="15.42578125" style="3" customWidth="1"/>
    <col min="6149" max="6400" width="11.5703125" style="3"/>
    <col min="6401" max="6401" width="4.42578125" style="3" customWidth="1"/>
    <col min="6402" max="6402" width="55.5703125" style="3" customWidth="1"/>
    <col min="6403" max="6403" width="10" style="3" customWidth="1"/>
    <col min="6404" max="6404" width="15.42578125" style="3" customWidth="1"/>
    <col min="6405" max="6656" width="11.5703125" style="3"/>
    <col min="6657" max="6657" width="4.42578125" style="3" customWidth="1"/>
    <col min="6658" max="6658" width="55.5703125" style="3" customWidth="1"/>
    <col min="6659" max="6659" width="10" style="3" customWidth="1"/>
    <col min="6660" max="6660" width="15.42578125" style="3" customWidth="1"/>
    <col min="6661" max="6912" width="11.5703125" style="3"/>
    <col min="6913" max="6913" width="4.42578125" style="3" customWidth="1"/>
    <col min="6914" max="6914" width="55.5703125" style="3" customWidth="1"/>
    <col min="6915" max="6915" width="10" style="3" customWidth="1"/>
    <col min="6916" max="6916" width="15.42578125" style="3" customWidth="1"/>
    <col min="6917" max="7168" width="11.5703125" style="3"/>
    <col min="7169" max="7169" width="4.42578125" style="3" customWidth="1"/>
    <col min="7170" max="7170" width="55.5703125" style="3" customWidth="1"/>
    <col min="7171" max="7171" width="10" style="3" customWidth="1"/>
    <col min="7172" max="7172" width="15.42578125" style="3" customWidth="1"/>
    <col min="7173" max="7424" width="11.5703125" style="3"/>
    <col min="7425" max="7425" width="4.42578125" style="3" customWidth="1"/>
    <col min="7426" max="7426" width="55.5703125" style="3" customWidth="1"/>
    <col min="7427" max="7427" width="10" style="3" customWidth="1"/>
    <col min="7428" max="7428" width="15.42578125" style="3" customWidth="1"/>
    <col min="7429" max="7680" width="11.5703125" style="3"/>
    <col min="7681" max="7681" width="4.42578125" style="3" customWidth="1"/>
    <col min="7682" max="7682" width="55.5703125" style="3" customWidth="1"/>
    <col min="7683" max="7683" width="10" style="3" customWidth="1"/>
    <col min="7684" max="7684" width="15.42578125" style="3" customWidth="1"/>
    <col min="7685" max="7936" width="11.5703125" style="3"/>
    <col min="7937" max="7937" width="4.42578125" style="3" customWidth="1"/>
    <col min="7938" max="7938" width="55.5703125" style="3" customWidth="1"/>
    <col min="7939" max="7939" width="10" style="3" customWidth="1"/>
    <col min="7940" max="7940" width="15.42578125" style="3" customWidth="1"/>
    <col min="7941" max="8192" width="11.5703125" style="3"/>
    <col min="8193" max="8193" width="4.42578125" style="3" customWidth="1"/>
    <col min="8194" max="8194" width="55.5703125" style="3" customWidth="1"/>
    <col min="8195" max="8195" width="10" style="3" customWidth="1"/>
    <col min="8196" max="8196" width="15.42578125" style="3" customWidth="1"/>
    <col min="8197" max="8448" width="11.5703125" style="3"/>
    <col min="8449" max="8449" width="4.42578125" style="3" customWidth="1"/>
    <col min="8450" max="8450" width="55.5703125" style="3" customWidth="1"/>
    <col min="8451" max="8451" width="10" style="3" customWidth="1"/>
    <col min="8452" max="8452" width="15.42578125" style="3" customWidth="1"/>
    <col min="8453" max="8704" width="11.5703125" style="3"/>
    <col min="8705" max="8705" width="4.42578125" style="3" customWidth="1"/>
    <col min="8706" max="8706" width="55.5703125" style="3" customWidth="1"/>
    <col min="8707" max="8707" width="10" style="3" customWidth="1"/>
    <col min="8708" max="8708" width="15.42578125" style="3" customWidth="1"/>
    <col min="8709" max="8960" width="11.5703125" style="3"/>
    <col min="8961" max="8961" width="4.42578125" style="3" customWidth="1"/>
    <col min="8962" max="8962" width="55.5703125" style="3" customWidth="1"/>
    <col min="8963" max="8963" width="10" style="3" customWidth="1"/>
    <col min="8964" max="8964" width="15.42578125" style="3" customWidth="1"/>
    <col min="8965" max="9216" width="11.5703125" style="3"/>
    <col min="9217" max="9217" width="4.42578125" style="3" customWidth="1"/>
    <col min="9218" max="9218" width="55.5703125" style="3" customWidth="1"/>
    <col min="9219" max="9219" width="10" style="3" customWidth="1"/>
    <col min="9220" max="9220" width="15.42578125" style="3" customWidth="1"/>
    <col min="9221" max="9472" width="11.5703125" style="3"/>
    <col min="9473" max="9473" width="4.42578125" style="3" customWidth="1"/>
    <col min="9474" max="9474" width="55.5703125" style="3" customWidth="1"/>
    <col min="9475" max="9475" width="10" style="3" customWidth="1"/>
    <col min="9476" max="9476" width="15.42578125" style="3" customWidth="1"/>
    <col min="9477" max="9728" width="11.5703125" style="3"/>
    <col min="9729" max="9729" width="4.42578125" style="3" customWidth="1"/>
    <col min="9730" max="9730" width="55.5703125" style="3" customWidth="1"/>
    <col min="9731" max="9731" width="10" style="3" customWidth="1"/>
    <col min="9732" max="9732" width="15.42578125" style="3" customWidth="1"/>
    <col min="9733" max="9984" width="11.5703125" style="3"/>
    <col min="9985" max="9985" width="4.42578125" style="3" customWidth="1"/>
    <col min="9986" max="9986" width="55.5703125" style="3" customWidth="1"/>
    <col min="9987" max="9987" width="10" style="3" customWidth="1"/>
    <col min="9988" max="9988" width="15.42578125" style="3" customWidth="1"/>
    <col min="9989" max="10240" width="11.5703125" style="3"/>
    <col min="10241" max="10241" width="4.42578125" style="3" customWidth="1"/>
    <col min="10242" max="10242" width="55.5703125" style="3" customWidth="1"/>
    <col min="10243" max="10243" width="10" style="3" customWidth="1"/>
    <col min="10244" max="10244" width="15.42578125" style="3" customWidth="1"/>
    <col min="10245" max="10496" width="11.5703125" style="3"/>
    <col min="10497" max="10497" width="4.42578125" style="3" customWidth="1"/>
    <col min="10498" max="10498" width="55.5703125" style="3" customWidth="1"/>
    <col min="10499" max="10499" width="10" style="3" customWidth="1"/>
    <col min="10500" max="10500" width="15.42578125" style="3" customWidth="1"/>
    <col min="10501" max="10752" width="11.5703125" style="3"/>
    <col min="10753" max="10753" width="4.42578125" style="3" customWidth="1"/>
    <col min="10754" max="10754" width="55.5703125" style="3" customWidth="1"/>
    <col min="10755" max="10755" width="10" style="3" customWidth="1"/>
    <col min="10756" max="10756" width="15.42578125" style="3" customWidth="1"/>
    <col min="10757" max="11008" width="11.5703125" style="3"/>
    <col min="11009" max="11009" width="4.42578125" style="3" customWidth="1"/>
    <col min="11010" max="11010" width="55.5703125" style="3" customWidth="1"/>
    <col min="11011" max="11011" width="10" style="3" customWidth="1"/>
    <col min="11012" max="11012" width="15.42578125" style="3" customWidth="1"/>
    <col min="11013" max="11264" width="11.5703125" style="3"/>
    <col min="11265" max="11265" width="4.42578125" style="3" customWidth="1"/>
    <col min="11266" max="11266" width="55.5703125" style="3" customWidth="1"/>
    <col min="11267" max="11267" width="10" style="3" customWidth="1"/>
    <col min="11268" max="11268" width="15.42578125" style="3" customWidth="1"/>
    <col min="11269" max="11520" width="11.5703125" style="3"/>
    <col min="11521" max="11521" width="4.42578125" style="3" customWidth="1"/>
    <col min="11522" max="11522" width="55.5703125" style="3" customWidth="1"/>
    <col min="11523" max="11523" width="10" style="3" customWidth="1"/>
    <col min="11524" max="11524" width="15.42578125" style="3" customWidth="1"/>
    <col min="11525" max="11776" width="11.5703125" style="3"/>
    <col min="11777" max="11777" width="4.42578125" style="3" customWidth="1"/>
    <col min="11778" max="11778" width="55.5703125" style="3" customWidth="1"/>
    <col min="11779" max="11779" width="10" style="3" customWidth="1"/>
    <col min="11780" max="11780" width="15.42578125" style="3" customWidth="1"/>
    <col min="11781" max="12032" width="11.5703125" style="3"/>
    <col min="12033" max="12033" width="4.42578125" style="3" customWidth="1"/>
    <col min="12034" max="12034" width="55.5703125" style="3" customWidth="1"/>
    <col min="12035" max="12035" width="10" style="3" customWidth="1"/>
    <col min="12036" max="12036" width="15.42578125" style="3" customWidth="1"/>
    <col min="12037" max="12288" width="11.5703125" style="3"/>
    <col min="12289" max="12289" width="4.42578125" style="3" customWidth="1"/>
    <col min="12290" max="12290" width="55.5703125" style="3" customWidth="1"/>
    <col min="12291" max="12291" width="10" style="3" customWidth="1"/>
    <col min="12292" max="12292" width="15.42578125" style="3" customWidth="1"/>
    <col min="12293" max="12544" width="11.5703125" style="3"/>
    <col min="12545" max="12545" width="4.42578125" style="3" customWidth="1"/>
    <col min="12546" max="12546" width="55.5703125" style="3" customWidth="1"/>
    <col min="12547" max="12547" width="10" style="3" customWidth="1"/>
    <col min="12548" max="12548" width="15.42578125" style="3" customWidth="1"/>
    <col min="12549" max="12800" width="11.5703125" style="3"/>
    <col min="12801" max="12801" width="4.42578125" style="3" customWidth="1"/>
    <col min="12802" max="12802" width="55.5703125" style="3" customWidth="1"/>
    <col min="12803" max="12803" width="10" style="3" customWidth="1"/>
    <col min="12804" max="12804" width="15.42578125" style="3" customWidth="1"/>
    <col min="12805" max="13056" width="11.5703125" style="3"/>
    <col min="13057" max="13057" width="4.42578125" style="3" customWidth="1"/>
    <col min="13058" max="13058" width="55.5703125" style="3" customWidth="1"/>
    <col min="13059" max="13059" width="10" style="3" customWidth="1"/>
    <col min="13060" max="13060" width="15.42578125" style="3" customWidth="1"/>
    <col min="13061" max="13312" width="11.5703125" style="3"/>
    <col min="13313" max="13313" width="4.42578125" style="3" customWidth="1"/>
    <col min="13314" max="13314" width="55.5703125" style="3" customWidth="1"/>
    <col min="13315" max="13315" width="10" style="3" customWidth="1"/>
    <col min="13316" max="13316" width="15.42578125" style="3" customWidth="1"/>
    <col min="13317" max="13568" width="11.5703125" style="3"/>
    <col min="13569" max="13569" width="4.42578125" style="3" customWidth="1"/>
    <col min="13570" max="13570" width="55.5703125" style="3" customWidth="1"/>
    <col min="13571" max="13571" width="10" style="3" customWidth="1"/>
    <col min="13572" max="13572" width="15.42578125" style="3" customWidth="1"/>
    <col min="13573" max="13824" width="11.5703125" style="3"/>
    <col min="13825" max="13825" width="4.42578125" style="3" customWidth="1"/>
    <col min="13826" max="13826" width="55.5703125" style="3" customWidth="1"/>
    <col min="13827" max="13827" width="10" style="3" customWidth="1"/>
    <col min="13828" max="13828" width="15.42578125" style="3" customWidth="1"/>
    <col min="13829" max="14080" width="11.5703125" style="3"/>
    <col min="14081" max="14081" width="4.42578125" style="3" customWidth="1"/>
    <col min="14082" max="14082" width="55.5703125" style="3" customWidth="1"/>
    <col min="14083" max="14083" width="10" style="3" customWidth="1"/>
    <col min="14084" max="14084" width="15.42578125" style="3" customWidth="1"/>
    <col min="14085" max="14336" width="11.5703125" style="3"/>
    <col min="14337" max="14337" width="4.42578125" style="3" customWidth="1"/>
    <col min="14338" max="14338" width="55.5703125" style="3" customWidth="1"/>
    <col min="14339" max="14339" width="10" style="3" customWidth="1"/>
    <col min="14340" max="14340" width="15.42578125" style="3" customWidth="1"/>
    <col min="14341" max="14592" width="11.5703125" style="3"/>
    <col min="14593" max="14593" width="4.42578125" style="3" customWidth="1"/>
    <col min="14594" max="14594" width="55.5703125" style="3" customWidth="1"/>
    <col min="14595" max="14595" width="10" style="3" customWidth="1"/>
    <col min="14596" max="14596" width="15.42578125" style="3" customWidth="1"/>
    <col min="14597" max="14848" width="11.5703125" style="3"/>
    <col min="14849" max="14849" width="4.42578125" style="3" customWidth="1"/>
    <col min="14850" max="14850" width="55.5703125" style="3" customWidth="1"/>
    <col min="14851" max="14851" width="10" style="3" customWidth="1"/>
    <col min="14852" max="14852" width="15.42578125" style="3" customWidth="1"/>
    <col min="14853" max="15104" width="11.5703125" style="3"/>
    <col min="15105" max="15105" width="4.42578125" style="3" customWidth="1"/>
    <col min="15106" max="15106" width="55.5703125" style="3" customWidth="1"/>
    <col min="15107" max="15107" width="10" style="3" customWidth="1"/>
    <col min="15108" max="15108" width="15.42578125" style="3" customWidth="1"/>
    <col min="15109" max="15360" width="11.5703125" style="3"/>
    <col min="15361" max="15361" width="4.42578125" style="3" customWidth="1"/>
    <col min="15362" max="15362" width="55.5703125" style="3" customWidth="1"/>
    <col min="15363" max="15363" width="10" style="3" customWidth="1"/>
    <col min="15364" max="15364" width="15.42578125" style="3" customWidth="1"/>
    <col min="15365" max="15616" width="11.5703125" style="3"/>
    <col min="15617" max="15617" width="4.42578125" style="3" customWidth="1"/>
    <col min="15618" max="15618" width="55.5703125" style="3" customWidth="1"/>
    <col min="15619" max="15619" width="10" style="3" customWidth="1"/>
    <col min="15620" max="15620" width="15.42578125" style="3" customWidth="1"/>
    <col min="15621" max="15872" width="11.5703125" style="3"/>
    <col min="15873" max="15873" width="4.42578125" style="3" customWidth="1"/>
    <col min="15874" max="15874" width="55.5703125" style="3" customWidth="1"/>
    <col min="15875" max="15875" width="10" style="3" customWidth="1"/>
    <col min="15876" max="15876" width="15.42578125" style="3" customWidth="1"/>
    <col min="15877" max="16128" width="11.5703125" style="3"/>
    <col min="16129" max="16129" width="4.42578125" style="3" customWidth="1"/>
    <col min="16130" max="16130" width="55.5703125" style="3" customWidth="1"/>
    <col min="16131" max="16131" width="10" style="3" customWidth="1"/>
    <col min="16132" max="16132" width="15.42578125" style="3" customWidth="1"/>
    <col min="16133" max="16384" width="11.5703125" style="3"/>
  </cols>
  <sheetData>
    <row r="1" spans="1:4">
      <c r="A1" s="1" t="s">
        <v>0</v>
      </c>
      <c r="B1" s="1"/>
      <c r="C1" s="2"/>
      <c r="D1" s="2"/>
    </row>
    <row r="2" spans="1:4">
      <c r="A2" s="4" t="s">
        <v>1</v>
      </c>
      <c r="B2" s="5"/>
      <c r="C2" s="5"/>
      <c r="D2" s="5"/>
    </row>
    <row r="3" spans="1:4">
      <c r="A3" s="6" t="s">
        <v>2</v>
      </c>
      <c r="B3" s="6"/>
      <c r="C3" s="6"/>
      <c r="D3" s="6"/>
    </row>
    <row r="4" spans="1:4">
      <c r="A4" s="7" t="s">
        <v>3</v>
      </c>
      <c r="B4" s="7"/>
      <c r="C4" s="7"/>
      <c r="D4" s="7"/>
    </row>
    <row r="5" spans="1:4">
      <c r="A5" s="5" t="s">
        <v>4</v>
      </c>
      <c r="B5" s="5"/>
      <c r="C5" s="5"/>
      <c r="D5" s="5"/>
    </row>
    <row r="6" spans="1:4">
      <c r="A6" s="8">
        <v>1</v>
      </c>
      <c r="B6" s="4" t="s">
        <v>5</v>
      </c>
      <c r="C6" s="5"/>
      <c r="D6" s="5"/>
    </row>
    <row r="7" spans="1:4">
      <c r="A7" s="8">
        <v>2</v>
      </c>
      <c r="B7" s="5" t="s">
        <v>6</v>
      </c>
      <c r="C7" s="5"/>
      <c r="D7" s="9">
        <v>1109</v>
      </c>
    </row>
    <row r="8" spans="1:4">
      <c r="A8" s="8">
        <v>3</v>
      </c>
      <c r="B8" s="4" t="s">
        <v>7</v>
      </c>
      <c r="C8" s="10"/>
      <c r="D8" s="11"/>
    </row>
    <row r="9" spans="1:4">
      <c r="A9" s="8">
        <v>4</v>
      </c>
      <c r="B9" s="5" t="s">
        <v>8</v>
      </c>
      <c r="C9" s="12"/>
      <c r="D9" s="12">
        <v>42036</v>
      </c>
    </row>
    <row r="10" spans="1:4">
      <c r="A10" s="13" t="s">
        <v>9</v>
      </c>
      <c r="B10" s="13"/>
      <c r="C10" s="13"/>
      <c r="D10" s="13"/>
    </row>
    <row r="11" spans="1:4">
      <c r="A11" s="5"/>
      <c r="B11" s="5" t="s">
        <v>10</v>
      </c>
      <c r="C11" s="14" t="s">
        <v>11</v>
      </c>
      <c r="D11" s="15" t="s">
        <v>12</v>
      </c>
    </row>
    <row r="12" spans="1:4">
      <c r="A12" s="15">
        <v>1</v>
      </c>
      <c r="B12" s="16" t="s">
        <v>13</v>
      </c>
      <c r="C12" s="16"/>
      <c r="D12" s="16"/>
    </row>
    <row r="13" spans="1:4">
      <c r="A13" s="8" t="s">
        <v>14</v>
      </c>
      <c r="B13" s="4" t="s">
        <v>15</v>
      </c>
      <c r="C13" s="17"/>
      <c r="D13" s="9">
        <f>D7</f>
        <v>1109</v>
      </c>
    </row>
    <row r="14" spans="1:4">
      <c r="A14" s="8" t="s">
        <v>16</v>
      </c>
      <c r="B14" s="4" t="s">
        <v>17</v>
      </c>
      <c r="C14" s="17">
        <v>3.6299999999999999E-2</v>
      </c>
      <c r="D14" s="9">
        <f>SUM(D13*C14)</f>
        <v>40.256700000000002</v>
      </c>
    </row>
    <row r="15" spans="1:4">
      <c r="A15" s="8" t="s">
        <v>18</v>
      </c>
      <c r="B15" s="4" t="s">
        <v>19</v>
      </c>
      <c r="C15" s="17"/>
      <c r="D15" s="9">
        <v>91.32</v>
      </c>
    </row>
    <row r="16" spans="1:4">
      <c r="A16" s="8" t="s">
        <v>20</v>
      </c>
      <c r="B16" s="4" t="s">
        <v>21</v>
      </c>
      <c r="C16" s="17"/>
      <c r="D16" s="9">
        <v>123.55</v>
      </c>
    </row>
    <row r="17" spans="1:5">
      <c r="A17" s="18" t="s">
        <v>22</v>
      </c>
      <c r="B17" s="4" t="s">
        <v>23</v>
      </c>
      <c r="C17" s="17"/>
      <c r="D17" s="9">
        <v>23.5</v>
      </c>
    </row>
    <row r="18" spans="1:5">
      <c r="A18" s="18" t="s">
        <v>24</v>
      </c>
      <c r="B18" s="4" t="s">
        <v>25</v>
      </c>
      <c r="C18" s="17"/>
      <c r="D18" s="9">
        <v>105</v>
      </c>
    </row>
    <row r="19" spans="1:5">
      <c r="A19" s="18" t="s">
        <v>26</v>
      </c>
      <c r="B19" s="4" t="s">
        <v>27</v>
      </c>
      <c r="C19" s="17"/>
      <c r="D19" s="9">
        <v>27.83</v>
      </c>
      <c r="E19" s="19">
        <f>SUM(D13:D19)</f>
        <v>1520.4566999999997</v>
      </c>
    </row>
    <row r="20" spans="1:5">
      <c r="A20" s="18" t="s">
        <v>28</v>
      </c>
      <c r="B20" s="4" t="s">
        <v>29</v>
      </c>
      <c r="C20" s="17">
        <v>5.0000000000000001E-3</v>
      </c>
      <c r="D20" s="9">
        <f>E19*C20</f>
        <v>7.6022834999999986</v>
      </c>
    </row>
    <row r="21" spans="1:5">
      <c r="A21" s="20" t="s">
        <v>30</v>
      </c>
      <c r="B21" s="20"/>
      <c r="C21" s="21"/>
      <c r="D21" s="22">
        <f>SUM(D13:D20)</f>
        <v>1528.0589834999996</v>
      </c>
    </row>
    <row r="22" spans="1:5">
      <c r="A22" s="23"/>
      <c r="B22" s="23"/>
      <c r="C22" s="23"/>
      <c r="D22" s="23"/>
    </row>
    <row r="23" spans="1:5">
      <c r="A23" s="24">
        <v>2</v>
      </c>
      <c r="B23" s="23" t="s">
        <v>31</v>
      </c>
      <c r="C23" s="23"/>
      <c r="D23" s="23"/>
    </row>
    <row r="24" spans="1:5">
      <c r="A24" s="8" t="s">
        <v>14</v>
      </c>
      <c r="B24" s="5" t="s">
        <v>32</v>
      </c>
      <c r="C24" s="9">
        <v>3</v>
      </c>
      <c r="D24" s="9">
        <f>(44*C24)</f>
        <v>132</v>
      </c>
    </row>
    <row r="25" spans="1:5">
      <c r="A25" s="8" t="s">
        <v>16</v>
      </c>
      <c r="B25" s="5" t="s">
        <v>33</v>
      </c>
      <c r="C25" s="5"/>
      <c r="D25" s="9">
        <v>280</v>
      </c>
    </row>
    <row r="26" spans="1:5">
      <c r="A26" s="8" t="s">
        <v>18</v>
      </c>
      <c r="B26" s="5" t="s">
        <v>34</v>
      </c>
      <c r="C26" s="5"/>
      <c r="D26" s="9">
        <v>45</v>
      </c>
    </row>
    <row r="27" spans="1:5">
      <c r="A27" s="8" t="s">
        <v>35</v>
      </c>
      <c r="B27" s="5" t="s">
        <v>36</v>
      </c>
      <c r="C27" s="5"/>
      <c r="D27" s="9">
        <v>15</v>
      </c>
    </row>
    <row r="28" spans="1:5">
      <c r="A28" s="8" t="s">
        <v>22</v>
      </c>
      <c r="B28" s="5" t="s">
        <v>37</v>
      </c>
      <c r="C28" s="5"/>
      <c r="D28" s="9">
        <v>0</v>
      </c>
    </row>
    <row r="29" spans="1:5">
      <c r="A29" s="20" t="s">
        <v>38</v>
      </c>
      <c r="B29" s="20"/>
      <c r="C29" s="21"/>
      <c r="D29" s="22">
        <f>SUM(D24:D28)</f>
        <v>472</v>
      </c>
    </row>
    <row r="30" spans="1:5">
      <c r="A30" s="23"/>
      <c r="B30" s="23"/>
      <c r="C30" s="23"/>
      <c r="D30" s="23"/>
    </row>
    <row r="31" spans="1:5">
      <c r="A31" s="24">
        <v>3</v>
      </c>
      <c r="B31" s="23" t="s">
        <v>39</v>
      </c>
      <c r="C31" s="23"/>
      <c r="D31" s="23"/>
    </row>
    <row r="32" spans="1:5">
      <c r="A32" s="25" t="s">
        <v>14</v>
      </c>
      <c r="B32" s="5" t="s">
        <v>40</v>
      </c>
      <c r="C32" s="26"/>
      <c r="D32" s="27">
        <v>55</v>
      </c>
    </row>
    <row r="33" spans="1:4">
      <c r="A33" s="25" t="s">
        <v>16</v>
      </c>
      <c r="B33" s="5" t="s">
        <v>41</v>
      </c>
      <c r="C33" s="26"/>
      <c r="D33" s="27">
        <v>0</v>
      </c>
    </row>
    <row r="34" spans="1:4">
      <c r="A34" s="25" t="s">
        <v>18</v>
      </c>
      <c r="B34" s="5" t="s">
        <v>42</v>
      </c>
      <c r="C34" s="26"/>
      <c r="D34" s="27">
        <v>45</v>
      </c>
    </row>
    <row r="35" spans="1:4">
      <c r="A35" s="25" t="s">
        <v>35</v>
      </c>
      <c r="B35" s="5" t="s">
        <v>37</v>
      </c>
      <c r="C35" s="26"/>
      <c r="D35" s="26"/>
    </row>
    <row r="36" spans="1:4">
      <c r="A36" s="28" t="s">
        <v>43</v>
      </c>
      <c r="B36" s="28"/>
      <c r="C36" s="6"/>
      <c r="D36" s="29">
        <f>SUM(D32:D35)</f>
        <v>100</v>
      </c>
    </row>
    <row r="37" spans="1:4">
      <c r="A37" s="30"/>
      <c r="B37" s="30"/>
      <c r="C37" s="30"/>
      <c r="D37" s="30"/>
    </row>
    <row r="38" spans="1:4">
      <c r="A38" s="24">
        <v>4</v>
      </c>
      <c r="B38" s="23" t="s">
        <v>44</v>
      </c>
      <c r="C38" s="23"/>
      <c r="D38" s="23"/>
    </row>
    <row r="39" spans="1:4">
      <c r="A39" s="31">
        <v>40546</v>
      </c>
      <c r="B39" s="10" t="s">
        <v>45</v>
      </c>
      <c r="C39" s="15" t="s">
        <v>46</v>
      </c>
      <c r="D39" s="15" t="s">
        <v>12</v>
      </c>
    </row>
    <row r="40" spans="1:4">
      <c r="A40" s="8" t="s">
        <v>14</v>
      </c>
      <c r="B40" s="5" t="s">
        <v>47</v>
      </c>
      <c r="C40" s="17">
        <v>0.2</v>
      </c>
      <c r="D40" s="9">
        <f t="shared" ref="D40:D47" si="0">C40*$D$21</f>
        <v>305.61179669999996</v>
      </c>
    </row>
    <row r="41" spans="1:4">
      <c r="A41" s="8" t="s">
        <v>16</v>
      </c>
      <c r="B41" s="5" t="s">
        <v>48</v>
      </c>
      <c r="C41" s="17">
        <v>1.4999999999999999E-2</v>
      </c>
      <c r="D41" s="9">
        <f t="shared" si="0"/>
        <v>22.920884752499994</v>
      </c>
    </row>
    <row r="42" spans="1:4">
      <c r="A42" s="8" t="s">
        <v>18</v>
      </c>
      <c r="B42" s="5" t="s">
        <v>49</v>
      </c>
      <c r="C42" s="17">
        <v>0.01</v>
      </c>
      <c r="D42" s="9">
        <f t="shared" si="0"/>
        <v>15.280589834999997</v>
      </c>
    </row>
    <row r="43" spans="1:4">
      <c r="A43" s="8" t="s">
        <v>35</v>
      </c>
      <c r="B43" s="5" t="s">
        <v>50</v>
      </c>
      <c r="C43" s="17">
        <v>2E-3</v>
      </c>
      <c r="D43" s="9">
        <f t="shared" si="0"/>
        <v>3.0561179669999992</v>
      </c>
    </row>
    <row r="44" spans="1:4">
      <c r="A44" s="8" t="s">
        <v>22</v>
      </c>
      <c r="B44" s="5" t="s">
        <v>51</v>
      </c>
      <c r="C44" s="17">
        <v>2.5000000000000001E-2</v>
      </c>
      <c r="D44" s="9">
        <f t="shared" si="0"/>
        <v>38.201474587499995</v>
      </c>
    </row>
    <row r="45" spans="1:4">
      <c r="A45" s="8" t="s">
        <v>52</v>
      </c>
      <c r="B45" s="5" t="s">
        <v>53</v>
      </c>
      <c r="C45" s="17">
        <v>0.08</v>
      </c>
      <c r="D45" s="9">
        <f t="shared" si="0"/>
        <v>122.24471867999998</v>
      </c>
    </row>
    <row r="46" spans="1:4">
      <c r="A46" s="8" t="s">
        <v>26</v>
      </c>
      <c r="B46" s="5" t="s">
        <v>54</v>
      </c>
      <c r="C46" s="17">
        <v>0.03</v>
      </c>
      <c r="D46" s="9">
        <f t="shared" si="0"/>
        <v>45.841769504999988</v>
      </c>
    </row>
    <row r="47" spans="1:4">
      <c r="A47" s="8" t="s">
        <v>28</v>
      </c>
      <c r="B47" s="5" t="s">
        <v>55</v>
      </c>
      <c r="C47" s="17">
        <v>6.0000000000000001E-3</v>
      </c>
      <c r="D47" s="9">
        <f t="shared" si="0"/>
        <v>9.1683539009999979</v>
      </c>
    </row>
    <row r="48" spans="1:4">
      <c r="A48" s="32" t="s">
        <v>56</v>
      </c>
      <c r="B48" s="32"/>
      <c r="C48" s="33">
        <f>SUM(C40:C47)</f>
        <v>0.3680000000000001</v>
      </c>
      <c r="D48" s="34">
        <f>SUM(D40:D47)</f>
        <v>562.32570592799993</v>
      </c>
    </row>
    <row r="49" spans="1:4">
      <c r="A49" s="35">
        <v>40577</v>
      </c>
      <c r="B49" s="36" t="s">
        <v>57</v>
      </c>
      <c r="C49" s="15" t="s">
        <v>46</v>
      </c>
      <c r="D49" s="15" t="s">
        <v>12</v>
      </c>
    </row>
    <row r="50" spans="1:4">
      <c r="A50" s="8" t="s">
        <v>14</v>
      </c>
      <c r="B50" s="5" t="s">
        <v>58</v>
      </c>
      <c r="C50" s="17">
        <v>8.3299999999999999E-2</v>
      </c>
      <c r="D50" s="9">
        <f>$D$21*C50</f>
        <v>127.28731332554996</v>
      </c>
    </row>
    <row r="51" spans="1:4">
      <c r="A51" s="8" t="s">
        <v>16</v>
      </c>
      <c r="B51" s="5" t="s">
        <v>59</v>
      </c>
      <c r="C51" s="17">
        <v>2.7800000000000002E-2</v>
      </c>
      <c r="D51" s="9">
        <f>$D$21*C51</f>
        <v>42.48003974129999</v>
      </c>
    </row>
    <row r="52" spans="1:4">
      <c r="A52" s="37" t="s">
        <v>60</v>
      </c>
      <c r="B52" s="37"/>
      <c r="C52" s="38">
        <f>SUM(C50:C51)</f>
        <v>0.1111</v>
      </c>
      <c r="D52" s="9">
        <f>$D$21*C52</f>
        <v>169.76735306684995</v>
      </c>
    </row>
    <row r="53" spans="1:4">
      <c r="A53" s="8" t="s">
        <v>18</v>
      </c>
      <c r="B53" s="5" t="s">
        <v>61</v>
      </c>
      <c r="C53" s="17">
        <f>C52*C48</f>
        <v>4.0884800000000013E-2</v>
      </c>
      <c r="D53" s="9">
        <f>$D$21*C53</f>
        <v>62.474385928600803</v>
      </c>
    </row>
    <row r="54" spans="1:4">
      <c r="A54" s="39" t="s">
        <v>62</v>
      </c>
      <c r="B54" s="39"/>
      <c r="C54" s="40">
        <f>C53+C51+C50</f>
        <v>0.15198480000000003</v>
      </c>
      <c r="D54" s="41">
        <f>D50+D51+D53</f>
        <v>232.24173899545076</v>
      </c>
    </row>
    <row r="55" spans="1:4">
      <c r="A55" s="42">
        <v>40578</v>
      </c>
      <c r="B55" s="36" t="s">
        <v>63</v>
      </c>
      <c r="C55" s="15" t="s">
        <v>46</v>
      </c>
      <c r="D55" s="15" t="s">
        <v>12</v>
      </c>
    </row>
    <row r="56" spans="1:4">
      <c r="A56" s="8" t="s">
        <v>14</v>
      </c>
      <c r="B56" s="5" t="s">
        <v>63</v>
      </c>
      <c r="C56" s="17">
        <v>0.01</v>
      </c>
      <c r="D56" s="9">
        <f>C56*$D$21</f>
        <v>15.280589834999997</v>
      </c>
    </row>
    <row r="57" spans="1:4">
      <c r="A57" s="8" t="s">
        <v>16</v>
      </c>
      <c r="B57" s="5" t="s">
        <v>64</v>
      </c>
      <c r="C57" s="17">
        <f>C56*C48</f>
        <v>3.680000000000001E-3</v>
      </c>
      <c r="D57" s="9">
        <f>C57*$D$21</f>
        <v>5.6232570592800002</v>
      </c>
    </row>
    <row r="58" spans="1:4">
      <c r="A58" s="39" t="s">
        <v>65</v>
      </c>
      <c r="B58" s="39"/>
      <c r="C58" s="40">
        <f>SUM(C56:C57)</f>
        <v>1.3680000000000001E-2</v>
      </c>
      <c r="D58" s="41">
        <f>C58*$D$21</f>
        <v>20.903846894279997</v>
      </c>
    </row>
    <row r="59" spans="1:4">
      <c r="A59" s="43">
        <v>40578</v>
      </c>
      <c r="B59" s="36" t="s">
        <v>66</v>
      </c>
      <c r="C59" s="15" t="s">
        <v>46</v>
      </c>
      <c r="D59" s="15" t="s">
        <v>12</v>
      </c>
    </row>
    <row r="60" spans="1:4">
      <c r="A60" s="8" t="s">
        <v>14</v>
      </c>
      <c r="B60" s="5" t="s">
        <v>67</v>
      </c>
      <c r="C60" s="17">
        <v>6.9999999999999999E-4</v>
      </c>
      <c r="D60" s="9">
        <f t="shared" ref="D60:D65" si="1">$D$21*C60</f>
        <v>1.0696412884499997</v>
      </c>
    </row>
    <row r="61" spans="1:4">
      <c r="A61" s="8" t="s">
        <v>16</v>
      </c>
      <c r="B61" s="5" t="s">
        <v>68</v>
      </c>
      <c r="C61" s="17">
        <f>C48*C60</f>
        <v>2.5760000000000008E-4</v>
      </c>
      <c r="D61" s="9">
        <f t="shared" si="1"/>
        <v>0.39362799414960004</v>
      </c>
    </row>
    <row r="62" spans="1:4">
      <c r="A62" s="8" t="s">
        <v>18</v>
      </c>
      <c r="B62" s="5" t="s">
        <v>69</v>
      </c>
      <c r="C62" s="17">
        <v>3.0000000000000003E-4</v>
      </c>
      <c r="D62" s="9">
        <f t="shared" si="1"/>
        <v>0.45841769504999991</v>
      </c>
    </row>
    <row r="63" spans="1:4">
      <c r="A63" s="8" t="s">
        <v>35</v>
      </c>
      <c r="B63" s="5" t="s">
        <v>70</v>
      </c>
      <c r="C63" s="17">
        <v>4.0000000000000002E-4</v>
      </c>
      <c r="D63" s="9">
        <f t="shared" si="1"/>
        <v>0.61122359339999988</v>
      </c>
    </row>
    <row r="64" spans="1:4">
      <c r="A64" s="8" t="s">
        <v>22</v>
      </c>
      <c r="B64" s="5" t="s">
        <v>71</v>
      </c>
      <c r="C64" s="17">
        <f>C63*C48</f>
        <v>1.4720000000000005E-4</v>
      </c>
      <c r="D64" s="9">
        <f t="shared" si="1"/>
        <v>0.22493028237120002</v>
      </c>
    </row>
    <row r="65" spans="1:4">
      <c r="A65" s="8" t="s">
        <v>52</v>
      </c>
      <c r="B65" s="5" t="s">
        <v>72</v>
      </c>
      <c r="C65" s="17">
        <v>2.0000000000000001E-4</v>
      </c>
      <c r="D65" s="9">
        <f t="shared" si="1"/>
        <v>0.30561179669999994</v>
      </c>
    </row>
    <row r="66" spans="1:4">
      <c r="A66" s="39" t="s">
        <v>73</v>
      </c>
      <c r="B66" s="39"/>
      <c r="C66" s="40">
        <f>SUM(C60:C65)</f>
        <v>2.0048000000000002E-3</v>
      </c>
      <c r="D66" s="41">
        <f>SUM(D60:D65)</f>
        <v>3.0634526501207993</v>
      </c>
    </row>
    <row r="67" spans="1:4">
      <c r="A67" s="44">
        <v>40666</v>
      </c>
      <c r="B67" s="36" t="s">
        <v>74</v>
      </c>
      <c r="C67" s="15" t="s">
        <v>46</v>
      </c>
      <c r="D67" s="15" t="s">
        <v>12</v>
      </c>
    </row>
    <row r="68" spans="1:4">
      <c r="A68" s="8" t="s">
        <v>14</v>
      </c>
      <c r="B68" s="5" t="s">
        <v>75</v>
      </c>
      <c r="C68" s="17">
        <v>8.3299999999999999E-2</v>
      </c>
      <c r="D68" s="9">
        <f>$D$21*C68</f>
        <v>127.28731332554996</v>
      </c>
    </row>
    <row r="69" spans="1:4">
      <c r="A69" s="8" t="s">
        <v>16</v>
      </c>
      <c r="B69" s="5" t="s">
        <v>76</v>
      </c>
      <c r="C69" s="17">
        <v>1.3900000000000001E-2</v>
      </c>
      <c r="D69" s="9">
        <f>C69*D21</f>
        <v>21.240019870649995</v>
      </c>
    </row>
    <row r="70" spans="1:4">
      <c r="A70" s="8" t="s">
        <v>18</v>
      </c>
      <c r="B70" s="5" t="s">
        <v>77</v>
      </c>
      <c r="C70" s="17">
        <v>2.0000000000000001E-4</v>
      </c>
      <c r="D70" s="9">
        <f>C70*D21</f>
        <v>0.30561179669999994</v>
      </c>
    </row>
    <row r="71" spans="1:4">
      <c r="A71" s="8" t="s">
        <v>35</v>
      </c>
      <c r="B71" s="5" t="s">
        <v>78</v>
      </c>
      <c r="C71" s="17">
        <v>2.1000000000000003E-3</v>
      </c>
      <c r="D71" s="9">
        <f>C71*D21</f>
        <v>3.2089238653499996</v>
      </c>
    </row>
    <row r="72" spans="1:4">
      <c r="A72" s="8" t="s">
        <v>22</v>
      </c>
      <c r="B72" s="5" t="s">
        <v>79</v>
      </c>
      <c r="C72" s="17">
        <v>3.3E-3</v>
      </c>
      <c r="D72" s="9">
        <f>D21*C72</f>
        <v>5.0425946455499986</v>
      </c>
    </row>
    <row r="73" spans="1:4">
      <c r="A73" s="8" t="s">
        <v>52</v>
      </c>
      <c r="B73" s="5" t="s">
        <v>37</v>
      </c>
      <c r="C73" s="17">
        <v>0</v>
      </c>
      <c r="D73" s="9">
        <f>C73*D21</f>
        <v>0</v>
      </c>
    </row>
    <row r="74" spans="1:4">
      <c r="A74" s="45" t="s">
        <v>80</v>
      </c>
      <c r="B74" s="45"/>
      <c r="C74" s="46">
        <f>SUM(C68:C73)</f>
        <v>0.1028</v>
      </c>
      <c r="D74" s="47">
        <f>SUM(D68:D73)</f>
        <v>157.08446350379992</v>
      </c>
    </row>
    <row r="75" spans="1:4">
      <c r="A75" s="8" t="s">
        <v>26</v>
      </c>
      <c r="B75" s="5" t="s">
        <v>81</v>
      </c>
      <c r="C75" s="17">
        <f>C74*C48</f>
        <v>3.7830400000000014E-2</v>
      </c>
      <c r="D75" s="9">
        <f>C75*D21</f>
        <v>57.807082569398403</v>
      </c>
    </row>
    <row r="76" spans="1:4">
      <c r="A76" s="39" t="s">
        <v>82</v>
      </c>
      <c r="B76" s="39"/>
      <c r="C76" s="40">
        <f>C74+C75</f>
        <v>0.14063040000000002</v>
      </c>
      <c r="D76" s="41">
        <f>D74+D75</f>
        <v>214.89154607319833</v>
      </c>
    </row>
    <row r="77" spans="1:4">
      <c r="A77" s="20" t="s">
        <v>83</v>
      </c>
      <c r="B77" s="20"/>
      <c r="C77" s="48">
        <f>C76+C66+C58+C54+C48</f>
        <v>0.67630000000000012</v>
      </c>
      <c r="D77" s="22">
        <f>D76+D66+D58+D54+D48</f>
        <v>1033.4262905410499</v>
      </c>
    </row>
    <row r="78" spans="1:4">
      <c r="A78" s="23"/>
      <c r="B78" s="23"/>
      <c r="C78" s="23"/>
      <c r="D78" s="23"/>
    </row>
    <row r="79" spans="1:4">
      <c r="A79" s="49" t="s">
        <v>84</v>
      </c>
      <c r="B79" s="49"/>
      <c r="C79" s="48"/>
      <c r="D79" s="22">
        <f>D21+D29+D36+D77</f>
        <v>3133.4852740410497</v>
      </c>
    </row>
    <row r="80" spans="1:4">
      <c r="A80" s="23"/>
      <c r="B80" s="23"/>
      <c r="C80" s="23"/>
      <c r="D80" s="23"/>
    </row>
    <row r="81" spans="1:4">
      <c r="A81" s="15">
        <v>5</v>
      </c>
      <c r="B81" s="10" t="s">
        <v>85</v>
      </c>
      <c r="C81" s="15" t="s">
        <v>46</v>
      </c>
      <c r="D81" s="15" t="s">
        <v>12</v>
      </c>
    </row>
    <row r="82" spans="1:4">
      <c r="A82" s="15" t="s">
        <v>14</v>
      </c>
      <c r="B82" s="10" t="s">
        <v>86</v>
      </c>
      <c r="C82" s="50"/>
      <c r="D82" s="51"/>
    </row>
    <row r="83" spans="1:4">
      <c r="A83" s="8"/>
      <c r="B83" s="5" t="s">
        <v>87</v>
      </c>
      <c r="C83" s="17">
        <v>0.15</v>
      </c>
      <c r="D83" s="9">
        <f>ROUND(C83*D79,2)</f>
        <v>470.02</v>
      </c>
    </row>
    <row r="84" spans="1:4">
      <c r="A84" s="52" t="s">
        <v>88</v>
      </c>
      <c r="B84" s="52"/>
      <c r="C84" s="17"/>
      <c r="D84" s="9">
        <f>D83</f>
        <v>470.02</v>
      </c>
    </row>
    <row r="85" spans="1:4">
      <c r="A85" s="15" t="s">
        <v>16</v>
      </c>
      <c r="B85" s="10" t="s">
        <v>89</v>
      </c>
      <c r="C85" s="50"/>
      <c r="D85" s="51"/>
    </row>
    <row r="86" spans="1:4">
      <c r="A86" s="5"/>
      <c r="B86" s="5" t="s">
        <v>90</v>
      </c>
      <c r="C86" s="17">
        <v>3.6499999999999998E-2</v>
      </c>
      <c r="D86" s="9">
        <f>C86*(D79/(1-C94))</f>
        <v>164.42238715137768</v>
      </c>
    </row>
    <row r="87" spans="1:4">
      <c r="A87" s="5"/>
      <c r="B87" s="5" t="s">
        <v>91</v>
      </c>
      <c r="C87" s="17">
        <v>0.05</v>
      </c>
      <c r="D87" s="9">
        <f>C87*(D79/(1-C94))</f>
        <v>225.23614678270917</v>
      </c>
    </row>
    <row r="88" spans="1:4">
      <c r="A88" s="5"/>
      <c r="B88" s="5" t="s">
        <v>92</v>
      </c>
      <c r="C88" s="17"/>
      <c r="D88" s="9">
        <f>C88*(D79/(1-C94))</f>
        <v>0</v>
      </c>
    </row>
    <row r="89" spans="1:4">
      <c r="A89" s="45" t="s">
        <v>93</v>
      </c>
      <c r="B89" s="45"/>
      <c r="C89" s="38">
        <f>SUM(C86:C88)</f>
        <v>8.6499999999999994E-2</v>
      </c>
      <c r="D89" s="9">
        <f>SUM(D86:D88)</f>
        <v>389.65853393408685</v>
      </c>
    </row>
    <row r="90" spans="1:4">
      <c r="A90" s="26"/>
      <c r="B90" s="26"/>
      <c r="C90" s="38"/>
      <c r="D90" s="9"/>
    </row>
    <row r="91" spans="1:4">
      <c r="A91" s="15" t="s">
        <v>18</v>
      </c>
      <c r="B91" s="10" t="s">
        <v>94</v>
      </c>
      <c r="C91" s="17">
        <v>6.7900000000000002E-2</v>
      </c>
      <c r="D91" s="9">
        <f>ROUND(C91*(D79+D83),2)</f>
        <v>244.68</v>
      </c>
    </row>
    <row r="92" spans="1:4">
      <c r="A92" s="52" t="s">
        <v>95</v>
      </c>
      <c r="B92" s="52"/>
      <c r="C92" s="17"/>
      <c r="D92" s="9">
        <f>D91</f>
        <v>244.68</v>
      </c>
    </row>
    <row r="93" spans="1:4">
      <c r="A93" s="53"/>
      <c r="B93" s="5"/>
      <c r="C93" s="17"/>
      <c r="D93" s="9"/>
    </row>
    <row r="94" spans="1:4">
      <c r="A94" s="16" t="s">
        <v>96</v>
      </c>
      <c r="B94" s="16"/>
      <c r="C94" s="50">
        <f>C83+C89+C91</f>
        <v>0.3044</v>
      </c>
      <c r="D94" s="51">
        <f>D84+D89+D92</f>
        <v>1104.3585339340868</v>
      </c>
    </row>
    <row r="95" spans="1:4">
      <c r="A95" s="10"/>
      <c r="B95" s="10"/>
      <c r="C95" s="50"/>
      <c r="D95" s="51"/>
    </row>
    <row r="96" spans="1:4">
      <c r="A96" s="10" t="s">
        <v>97</v>
      </c>
      <c r="B96" s="10"/>
      <c r="C96" s="5"/>
      <c r="D96" s="5"/>
    </row>
    <row r="97" spans="1:4">
      <c r="A97" s="16" t="s">
        <v>98</v>
      </c>
      <c r="B97" s="16"/>
      <c r="C97" s="10"/>
      <c r="D97" s="15" t="s">
        <v>12</v>
      </c>
    </row>
    <row r="98" spans="1:4">
      <c r="A98" s="15" t="s">
        <v>14</v>
      </c>
      <c r="B98" s="10" t="s">
        <v>99</v>
      </c>
      <c r="C98" s="10"/>
      <c r="D98" s="51">
        <f>D21</f>
        <v>1528.0589834999996</v>
      </c>
    </row>
    <row r="99" spans="1:4">
      <c r="A99" s="15" t="s">
        <v>16</v>
      </c>
      <c r="B99" s="10" t="s">
        <v>31</v>
      </c>
      <c r="C99" s="10"/>
      <c r="D99" s="51">
        <f>D29</f>
        <v>472</v>
      </c>
    </row>
    <row r="100" spans="1:4">
      <c r="A100" s="15" t="s">
        <v>18</v>
      </c>
      <c r="B100" s="10" t="s">
        <v>39</v>
      </c>
      <c r="C100" s="10"/>
      <c r="D100" s="51">
        <f>D36</f>
        <v>100</v>
      </c>
    </row>
    <row r="101" spans="1:4">
      <c r="A101" s="15" t="s">
        <v>35</v>
      </c>
      <c r="B101" s="10" t="s">
        <v>44</v>
      </c>
      <c r="C101" s="10"/>
      <c r="D101" s="51">
        <f>D77</f>
        <v>1033.4262905410499</v>
      </c>
    </row>
    <row r="102" spans="1:4">
      <c r="A102" s="21" t="s">
        <v>100</v>
      </c>
      <c r="B102" s="21"/>
      <c r="C102" s="21"/>
      <c r="D102" s="22">
        <f>SUM(D98:D101)</f>
        <v>3133.4852740410497</v>
      </c>
    </row>
    <row r="103" spans="1:4">
      <c r="A103" s="15" t="s">
        <v>22</v>
      </c>
      <c r="B103" s="10" t="s">
        <v>85</v>
      </c>
      <c r="C103" s="10"/>
      <c r="D103" s="51">
        <f>D94</f>
        <v>1104.3585339340868</v>
      </c>
    </row>
    <row r="104" spans="1:4">
      <c r="A104" s="21" t="s">
        <v>101</v>
      </c>
      <c r="B104" s="21"/>
      <c r="C104" s="21"/>
      <c r="D104" s="22">
        <f>ROUND((D102+D103),2)</f>
        <v>4237.84</v>
      </c>
    </row>
    <row r="105" spans="1:4">
      <c r="A105" s="15" t="s">
        <v>24</v>
      </c>
      <c r="B105" s="10" t="s">
        <v>102</v>
      </c>
      <c r="C105" s="10"/>
      <c r="D105" s="54">
        <v>1</v>
      </c>
    </row>
    <row r="106" spans="1:4">
      <c r="A106" s="21" t="s">
        <v>103</v>
      </c>
      <c r="B106" s="21"/>
      <c r="C106" s="21"/>
      <c r="D106" s="22">
        <f>D104*D105</f>
        <v>4237.84</v>
      </c>
    </row>
  </sheetData>
  <mergeCells count="27">
    <mergeCell ref="A92:B92"/>
    <mergeCell ref="A94:B94"/>
    <mergeCell ref="A97:B97"/>
    <mergeCell ref="A77:B77"/>
    <mergeCell ref="A78:D78"/>
    <mergeCell ref="A79:B79"/>
    <mergeCell ref="A80:D80"/>
    <mergeCell ref="A84:B84"/>
    <mergeCell ref="A89:B89"/>
    <mergeCell ref="A52:B52"/>
    <mergeCell ref="A54:B54"/>
    <mergeCell ref="A58:B58"/>
    <mergeCell ref="A66:B66"/>
    <mergeCell ref="A74:B74"/>
    <mergeCell ref="A76:B76"/>
    <mergeCell ref="A30:D30"/>
    <mergeCell ref="B31:D31"/>
    <mergeCell ref="A36:B36"/>
    <mergeCell ref="A37:D37"/>
    <mergeCell ref="B38:D38"/>
    <mergeCell ref="A48:B48"/>
    <mergeCell ref="A10:D10"/>
    <mergeCell ref="B12:D12"/>
    <mergeCell ref="A21:B21"/>
    <mergeCell ref="A22:D22"/>
    <mergeCell ref="B23:D23"/>
    <mergeCell ref="A29:B2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Vigia Noturno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2015-12-08T13:21:15Z</dcterms:created>
  <dcterms:modified xsi:type="dcterms:W3CDTF">2015-12-08T13:45:57Z</dcterms:modified>
</cp:coreProperties>
</file>