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" sheetId="1" state="visible" r:id="rId3"/>
    <sheet name="ESCOLHA DO PISO" sheetId="2" state="hidden" r:id="rId4"/>
    <sheet name="COMPOSIÇÃO" sheetId="3" state="visible" r:id="rId5"/>
    <sheet name="ORÇAMENTO SINTETICO" sheetId="4" state="hidden" r:id="rId6"/>
    <sheet name="CRONOGRAMA" sheetId="5" state="visible" r:id="rId7"/>
    <sheet name="BDI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<sst xmlns="http://schemas.openxmlformats.org/spreadsheetml/2006/main" count="2758" uniqueCount="1123">
  <si>
    <t xml:space="preserve">UNIVERSIDADE ESTADUAL DO NORTE DO PARANÁ</t>
  </si>
  <si>
    <t xml:space="preserve">CNPJ: 08.885.100/0001-54</t>
  </si>
  <si>
    <t xml:space="preserve">BDI</t>
  </si>
  <si>
    <t xml:space="preserve">OBRA: ADEQUAÇÕES NO HOSPITAL VETERINÁRIO - CLM</t>
  </si>
  <si>
    <t xml:space="preserve">Local: Campus Luiz Meneghel</t>
  </si>
  <si>
    <t xml:space="preserve">Total S/BDI</t>
  </si>
  <si>
    <t xml:space="preserve">Data do orçamento: MAIO/2025</t>
  </si>
  <si>
    <t xml:space="preserve">Total c/BDI</t>
  </si>
  <si>
    <t xml:space="preserve">REFERÊNCIA DE PREÇOS : SINAPI_03/2025</t>
  </si>
  <si>
    <t xml:space="preserve">                                                                                                                  </t>
  </si>
  <si>
    <t xml:space="preserve">RESP.TÉCNICO:  ARQ. AMANDA ALVES DA SILVA - CAU A145.438-3</t>
  </si>
  <si>
    <t xml:space="preserve">ITEM</t>
  </si>
  <si>
    <t xml:space="preserve">RESUMO</t>
  </si>
  <si>
    <t xml:space="preserve">CÓDIGO</t>
  </si>
  <si>
    <t xml:space="preserve">DESCRIÇÃO DOS SERVIÇOS</t>
  </si>
  <si>
    <t xml:space="preserve">UN</t>
  </si>
  <si>
    <t xml:space="preserve">QTD</t>
  </si>
  <si>
    <t xml:space="preserve">UNITÁRIO (SEM BDI)</t>
  </si>
  <si>
    <t xml:space="preserve">TOTAL (Valores sem BDI)</t>
  </si>
  <si>
    <t xml:space="preserve">VALOR TOTAL C/ BDI</t>
  </si>
  <si>
    <t xml:space="preserve">MATERIAL + EQ</t>
  </si>
  <si>
    <t xml:space="preserve">MÃO DE OBRA</t>
  </si>
  <si>
    <t xml:space="preserve">TOTAL</t>
  </si>
  <si>
    <t xml:space="preserve">MATERIAL</t>
  </si>
  <si>
    <t xml:space="preserve">GERAL</t>
  </si>
  <si>
    <t xml:space="preserve">1</t>
  </si>
  <si>
    <t xml:space="preserve">SERVIÇOS PRELIMINARES GERAL</t>
  </si>
  <si>
    <t xml:space="preserve">1.1</t>
  </si>
  <si>
    <t xml:space="preserve">CANTEIRO DE OBRA</t>
  </si>
  <si>
    <t xml:space="preserve">105115</t>
  </si>
  <si>
    <t xml:space="preserve">INSTALAÇÃO E DESINSTALAÇÃO MECANIZADA DE CONTÊINER OU MÓDULO HABITÁVEL DE USOS DIVERSOS. AF_03/2024</t>
  </si>
  <si>
    <t xml:space="preserve">1.2</t>
  </si>
  <si>
    <t xml:space="preserve">10776</t>
  </si>
  <si>
    <t xml:space="preserve">LOCACAO DE CONTAINER 2,30 X 6,00 M, ALT. 2,50 M, PARA ESCRITORIO, SEM DIVISORIAS INTERNAS E SEM SANITARIO (NAO INCLUI MOBILIZACAO/DESMOBILIZACAO)</t>
  </si>
  <si>
    <t xml:space="preserve">MÊS</t>
  </si>
  <si>
    <t xml:space="preserve">BANHEIROS</t>
  </si>
  <si>
    <t xml:space="preserve">2</t>
  </si>
  <si>
    <t xml:space="preserve">SERVIÇOS PRELIMINARES</t>
  </si>
  <si>
    <t xml:space="preserve">2.1</t>
  </si>
  <si>
    <t xml:space="preserve">DEMOLIÇÃO ALVENARIA</t>
  </si>
  <si>
    <t xml:space="preserve">97622</t>
  </si>
  <si>
    <t xml:space="preserve">DEMOLIÇÃO DE ALVENARIA DE BLOCO FURADO, DE FORMA MANUAL, SEM REAPROVEITAMENTO. AF_09/2023</t>
  </si>
  <si>
    <t xml:space="preserve">M3</t>
  </si>
  <si>
    <t xml:space="preserve">2.2</t>
  </si>
  <si>
    <t xml:space="preserve">REMOÇÃO DE PORTAS - 10 UN</t>
  </si>
  <si>
    <t xml:space="preserve">97644</t>
  </si>
  <si>
    <t xml:space="preserve">REMOÇÃO DE PORTAS, DE FORMA MANUAL, SEM REAPROVEITAMENTO. AF_09/2023</t>
  </si>
  <si>
    <t xml:space="preserve">M2</t>
  </si>
  <si>
    <t xml:space="preserve">2.3</t>
  </si>
  <si>
    <t xml:space="preserve">REMOÇÃO DE LOUÇAS</t>
  </si>
  <si>
    <t xml:space="preserve">97663</t>
  </si>
  <si>
    <t xml:space="preserve">REMOÇÃO DE LOUÇAS, DE FORMA MANUAL, SEM REAPROVEITAMENTO. AF_09/2023</t>
  </si>
  <si>
    <t xml:space="preserve">2.4</t>
  </si>
  <si>
    <t xml:space="preserve">DEMOLIÇÃO DE PISO E CONTRAPISO</t>
  </si>
  <si>
    <t xml:space="preserve">97629</t>
  </si>
  <si>
    <t xml:space="preserve">DEMOLIÇÃO DE LAJES, EM CONCRETO ARMADO, DE FORMA MECANIZADA COM MARTELETE, SEM REAPROVEITAMENTO. AF_09/2023</t>
  </si>
  <si>
    <t xml:space="preserve">2.5</t>
  </si>
  <si>
    <t xml:space="preserve">ABERTURA EM LAJE - EXAUSTOR</t>
  </si>
  <si>
    <t xml:space="preserve">2.6</t>
  </si>
  <si>
    <t xml:space="preserve">REMOÇÃO DE REVESTIMENTOS - AZULEJOS</t>
  </si>
  <si>
    <t xml:space="preserve">97634</t>
  </si>
  <si>
    <t xml:space="preserve">DEMOLIÇÃO DE REVESTIMENTO CERÂMICO, DE FORMA MECANIZADA COM MARTELETE, SEM REAPROVEITAMENTO. AF_09/2023</t>
  </si>
  <si>
    <t xml:space="preserve">2.7</t>
  </si>
  <si>
    <t xml:space="preserve">REMOÇÃO DE TUBULAÇÕES</t>
  </si>
  <si>
    <t xml:space="preserve">97662/ ADAPTADO</t>
  </si>
  <si>
    <t xml:space="preserve">(ADAPTADO PARA REMOÇÃO DE TODAS) REMOÇÃO DE TUBULAÇÕES (TUBOS E CONEXÕES) DE ÁGUA FRIA, DE FORMA MANUAL, SEM REAPROVEITAMENTO. AF_09/2023</t>
  </si>
  <si>
    <t xml:space="preserve">M</t>
  </si>
  <si>
    <t xml:space="preserve">2.8</t>
  </si>
  <si>
    <t xml:space="preserve">REMOÇÃO DE LUMINÁRIAS</t>
  </si>
  <si>
    <t xml:space="preserve">97665</t>
  </si>
  <si>
    <t xml:space="preserve">REMOÇÃO DE LUMINÁRIAS, DE FORMA MANUAL, SEM REAPROVEITAMENTO. AF_09/2023</t>
  </si>
  <si>
    <t xml:space="preserve">2.9</t>
  </si>
  <si>
    <t xml:space="preserve">REMOÇÃO DE INTERRUPTORES</t>
  </si>
  <si>
    <t xml:space="preserve">97660</t>
  </si>
  <si>
    <t xml:space="preserve">REMOÇÃO DE INTERRUPTORES/TOMADAS ELÉTRICAS, DE FORMA MANUAL, SEM REAPROVEITAMENTO. AF_09/2023</t>
  </si>
  <si>
    <t xml:space="preserve">2.10</t>
  </si>
  <si>
    <t xml:space="preserve">REMOÇÃO DE CABOS ELÉTRICOS EXISTENTES</t>
  </si>
  <si>
    <t xml:space="preserve">104793</t>
  </si>
  <si>
    <t xml:space="preserve">REMOÇÃO DE CABOS ELÉTRICOS, COM SEÇÃO MAIOR QUE 2,5 MM² E MENOR QUE 10 MM², DE FORMA MANUAL, SEM REAPROVEITAMENTO. AF_09/2023</t>
  </si>
  <si>
    <t xml:space="preserve">3</t>
  </si>
  <si>
    <t xml:space="preserve">FUNDAÇÃO, INFRAESTRUTURA E SUPERESTRUTURA</t>
  </si>
  <si>
    <t xml:space="preserve">3.1</t>
  </si>
  <si>
    <t xml:space="preserve">ESTACAS H= 2,5M - 3UN</t>
  </si>
  <si>
    <t xml:space="preserve">101174</t>
  </si>
  <si>
    <t xml:space="preserve">ESTACA BROCA DE CONCRETO, DIÂMETRO DE 25CM, ESCAVAÇÃO MANUAL COM TRADO CONCHA, COM ARMADURA DE ARRANQUE. AF_05/2020</t>
  </si>
  <si>
    <t xml:space="preserve">3.2</t>
  </si>
  <si>
    <t xml:space="preserve">ESTACAS - CONCRETO</t>
  </si>
  <si>
    <t xml:space="preserve">94965</t>
  </si>
  <si>
    <t xml:space="preserve">CONCRETO FCK = 25MPA, TRAÇO 1:2,3:2,7 (EM MASSA SECA DE CIMENTO/ AREIA MÉDIA/ BRITA 1) - PREPARO MECÂNICO COM BETONEIRA 400 L. AF_05/2021</t>
  </si>
  <si>
    <t xml:space="preserve">3.3</t>
  </si>
  <si>
    <t xml:space="preserve">BLOCO 55X55X40 CM - ESCAVAÇÃO</t>
  </si>
  <si>
    <t xml:space="preserve">93358</t>
  </si>
  <si>
    <t xml:space="preserve">ESCAVAÇÃO MANUAL DE VALA COM PROFUNDIDADE MENOR OU IGUAL A 1,30 M. AF_02/2021</t>
  </si>
  <si>
    <t xml:space="preserve">3.4</t>
  </si>
  <si>
    <t xml:space="preserve">BLOCO - FÔRMA</t>
  </si>
  <si>
    <t xml:space="preserve">96534</t>
  </si>
  <si>
    <t xml:space="preserve">FABRICAÇÃO, MONTAGEM E DESMONTAGEM DE FÔRMA PARA BLOCO DE COROAMENTO, EM MADEIRA SERRADA, E=25 MM, 4 UTILIZAÇÕES. AF_01/2024</t>
  </si>
  <si>
    <t xml:space="preserve">3.5</t>
  </si>
  <si>
    <t xml:space="preserve">BLOCO - LASTRO COM MATERIAL GRANULAR</t>
  </si>
  <si>
    <t xml:space="preserve">96624</t>
  </si>
  <si>
    <t xml:space="preserve">LASTRO COM MATERIAL GRANULAR (PEDRA BRITADA N.2), APLICADO EM PISOS OU LAJES SOBRE SOLO, ESPESSURA DE *10 CM*. AF_01/2024</t>
  </si>
  <si>
    <t xml:space="preserve">3.6</t>
  </si>
  <si>
    <t xml:space="preserve">BLOCO - ARMAÇÃO</t>
  </si>
  <si>
    <t xml:space="preserve">96546</t>
  </si>
  <si>
    <t xml:space="preserve">ARMAÇÃO DE BLOCO UTILIZANDO AÇO CA-50 DE 10 MM - MONTAGEM. AF_01/2024</t>
  </si>
  <si>
    <t xml:space="preserve">KG</t>
  </si>
  <si>
    <t xml:space="preserve">3.7</t>
  </si>
  <si>
    <t xml:space="preserve">BLOCO - CONCRETO</t>
  </si>
  <si>
    <t xml:space="preserve">3.8</t>
  </si>
  <si>
    <t xml:space="preserve">BALDRAMES  15X30 CM - ESCAVAÇÃO</t>
  </si>
  <si>
    <t xml:space="preserve">3.9</t>
  </si>
  <si>
    <t xml:space="preserve">BALDRAMES - FÔRMA</t>
  </si>
  <si>
    <t xml:space="preserve">96536</t>
  </si>
  <si>
    <t xml:space="preserve">FABRICAÇÃO, MONTAGEM E DESMONTAGEM DE FÔRMA PARA VIGA BALDRAME, EM MADEIRA SERRADA, E=25 MM, 4 UTILIZAÇÕES. AF_06/2017</t>
  </si>
  <si>
    <t xml:space="preserve">3.10</t>
  </si>
  <si>
    <t xml:space="preserve">BALDRAMES - LASTRO COM MATERIAL GRANULAR</t>
  </si>
  <si>
    <t xml:space="preserve">3.11</t>
  </si>
  <si>
    <t xml:space="preserve">BALDRAMES - ARMAÇÃO</t>
  </si>
  <si>
    <t xml:space="preserve">92762</t>
  </si>
  <si>
    <t xml:space="preserve">ARMAÇÃO DE PILAR OU VIGA DE ESTRUTURA CONVENCIONAL DE CONCRETO ARMADO UTILIZANDO AÇO CA-50 DE 10,0 MM - MONTAGEM. AF_06/2022</t>
  </si>
  <si>
    <t xml:space="preserve">3.12</t>
  </si>
  <si>
    <t xml:space="preserve">BALDRAMES - CONCRETO</t>
  </si>
  <si>
    <t xml:space="preserve">3.13</t>
  </si>
  <si>
    <t xml:space="preserve">IMPERMEABILIZAÇÃO DE BLOCOS E BALDRAMES</t>
  </si>
  <si>
    <t xml:space="preserve">98557</t>
  </si>
  <si>
    <t xml:space="preserve">IMPERMEABILIZAÇÃO DE SUPERFÍCIE COM EMULSÃO ASFÁLTICA, 2 DEMÃOS. AF_09/2023</t>
  </si>
  <si>
    <t xml:space="preserve">3.14</t>
  </si>
  <si>
    <t xml:space="preserve">VIGAS - FÔRMA</t>
  </si>
  <si>
    <t xml:space="preserve">3.15</t>
  </si>
  <si>
    <t xml:space="preserve">VIGAS - ARMAÇÃO</t>
  </si>
  <si>
    <t xml:space="preserve">3.16</t>
  </si>
  <si>
    <t xml:space="preserve">VIGAS - CONCRETO</t>
  </si>
  <si>
    <t xml:space="preserve">3.17</t>
  </si>
  <si>
    <t xml:space="preserve">PILARES - FÔRMA</t>
  </si>
  <si>
    <t xml:space="preserve">FABRICAÇÃO, MONTAGEM E DESMONTAGEM DE FÔRMA PARA VIGA BALDRAME, EM MADEIRA SERRADA, E=25 MM, 4 UTILIZAÇÕES. AF_01/2024</t>
  </si>
  <si>
    <t xml:space="preserve">3.18</t>
  </si>
  <si>
    <t xml:space="preserve">PILARES - ARMAÇÃO</t>
  </si>
  <si>
    <t xml:space="preserve">3.19</t>
  </si>
  <si>
    <t xml:space="preserve">PILARES - CONCRETO</t>
  </si>
  <si>
    <t xml:space="preserve">3.20</t>
  </si>
  <si>
    <t xml:space="preserve">VERGAS</t>
  </si>
  <si>
    <t xml:space="preserve">105023</t>
  </si>
  <si>
    <t xml:space="preserve">VERGA MOLDADA IN LOCO EM CONCRETO, ESPESSURA DE *15* CM. AF_03/2024</t>
  </si>
  <si>
    <t xml:space="preserve">4</t>
  </si>
  <si>
    <t xml:space="preserve">ALVENARIA E OUTRAS VEDAÇÕES</t>
  </si>
  <si>
    <t xml:space="preserve">4.1</t>
  </si>
  <si>
    <t xml:space="preserve">PAREDE: ALVENARIA</t>
  </si>
  <si>
    <t xml:space="preserve">103334</t>
  </si>
  <si>
    <t xml:space="preserve">ALVENARIA DE VEDAÇÃO DE BLOCOS CERÂMICOS FURADOS NA HORIZONTAL DE 14X9X19 CM (ESPESSURA 14 CM, BLOCO DEITADO) E ARGAMASSA DE ASSENTAMENTO COM PREPARO EM BETONEIRA. AF_12/2021</t>
  </si>
  <si>
    <t xml:space="preserve">4.2</t>
  </si>
  <si>
    <t xml:space="preserve">IMPERMEABILIZAÇÃO RODAPÉ H=30CM</t>
  </si>
  <si>
    <t xml:space="preserve">98555</t>
  </si>
  <si>
    <t xml:space="preserve">IMPERMEABILIZAÇÃO DE SUPERFÍCIE COM ARGAMASSA POLIMÉRICA / MEMBRANA ACRÍLICA, 3 DEMÃOS. AF_09/2023</t>
  </si>
  <si>
    <t xml:space="preserve">4.3</t>
  </si>
  <si>
    <t xml:space="preserve">DIVISÓRIAS GRANITO H=2,10</t>
  </si>
  <si>
    <t xml:space="preserve">102253</t>
  </si>
  <si>
    <t xml:space="preserve">DIVISORIA SANITÁRIA, TIPO CABINE, EM GRANITO CINZA POLIDO, ESP = 3CM, ASSENTADO COM ARGAMASSA COLANTE AC III-E, EXCLUSIVE FERRAGENS. AF_01/2021</t>
  </si>
  <si>
    <t xml:space="preserve">5</t>
  </si>
  <si>
    <t xml:space="preserve">INSTALAÇÕES HIDROSSANITÁRIAS</t>
  </si>
  <si>
    <t xml:space="preserve">5.1</t>
  </si>
  <si>
    <t xml:space="preserve">ESGOTO CONEXÕES</t>
  </si>
  <si>
    <t xml:space="preserve">89724</t>
  </si>
  <si>
    <t xml:space="preserve">JOELHO 90 GRAUS, PVC, SERIE NORMAL, ESGOTO PREDIAL, DN 40 MM, JUNTA SOLDÁVEL, FORNECIDO E INSTALADO EM RAMAL DE DESCARGA OU RAMAL DE ESGOTO SANITÁRIO. AF_08/2022</t>
  </si>
  <si>
    <t xml:space="preserve">5.2</t>
  </si>
  <si>
    <t xml:space="preserve">89746</t>
  </si>
  <si>
    <t xml:space="preserve">JOELHO 45 GRAUS, PVC, SERIE NORMAL, ESGOTO PREDIAL, DN 100 MM, JUNTA ELÁSTICA, FORNECIDO E INSTALADO EM RAMAL DE DESCARGA OU RAMAL DE ESGOTO SANITÁRIO. AF_08/2022</t>
  </si>
  <si>
    <t xml:space="preserve">5.3</t>
  </si>
  <si>
    <t xml:space="preserve">89797</t>
  </si>
  <si>
    <t xml:space="preserve">JUNÇÃO SIMPLES, PVC, SERIE NORMAL, ESGOTO PREDIAL, DN 100 X 100 MM, JUNTA ELÁSTICA, FORNECIDO E INSTALADO EM RAMAL DE DESCARGA OU RAMAL DE ESGOTO SANITÁRIO. AF_08/2022</t>
  </si>
  <si>
    <t xml:space="preserve">5.4</t>
  </si>
  <si>
    <t xml:space="preserve">89726</t>
  </si>
  <si>
    <t xml:space="preserve">JOELHO 45 GRAUS, PVC, SERIE NORMAL, ESGOTO PREDIAL, DN 40 MM, JUNTA ELÁSTICA, FORNECIDO E INSTALADO EM RAMAL DE DESCARGA OU RAMAL DE ESGOTO SANITÁRIO. AF_08/2023</t>
  </si>
  <si>
    <t xml:space="preserve">5.5</t>
  </si>
  <si>
    <t xml:space="preserve">89739</t>
  </si>
  <si>
    <t xml:space="preserve">JOELHO 45 GRAUS, PVC, SERIE NORMAL, ESGOTO PREDIAL, DN 75 MM, JUNTA ELÁSTICA, FORNECIDO E INSTALADO EM RAMAL DE DESCARGA OU RAMAL DE ESGOTO SANITÁRIO. AF_08/2024</t>
  </si>
  <si>
    <t xml:space="preserve">5.6</t>
  </si>
  <si>
    <t xml:space="preserve">89784</t>
  </si>
  <si>
    <t xml:space="preserve">TE, PVC, SERIE NORMAL, ESGOTO PREDIAL, DN 50 X 50 MM, JUNTA ELASTICA, FORNECIDO E INSTALADO EM RAMAL DE DESCARGA OU RAMAL DE ESGOTO SANITÁRIO. AF_08/2022</t>
  </si>
  <si>
    <t xml:space="preserve">5.7</t>
  </si>
  <si>
    <t xml:space="preserve">ESGOTO TUBULAÇÃO 100MM</t>
  </si>
  <si>
    <t xml:space="preserve">89714</t>
  </si>
  <si>
    <t xml:space="preserve">TUBO PVC, SERIE NORMAL, ESGOTO PREDIAL, DN 100 MM, FORNECIDO E INSTALADO EM RAMAL DE DESCARGA OU RAMAL DE ESGOTO SANITÁRIO. AF_12/2014</t>
  </si>
  <si>
    <t xml:space="preserve">5.8</t>
  </si>
  <si>
    <t xml:space="preserve">ESGOTO TUBULAÇÃO 50MM</t>
  </si>
  <si>
    <t xml:space="preserve">89712</t>
  </si>
  <si>
    <t xml:space="preserve">TUBO PVC, SERIE NORMAL, ESGOTO PREDIAL, DN 50 MM, FORNECIDO E INSTALADO EM RAMAL DE DESCARGA OU RAMAL DE ESGOTO SANITÁRIO. AF_12/2014</t>
  </si>
  <si>
    <t xml:space="preserve">5.9</t>
  </si>
  <si>
    <t xml:space="preserve">ESGOTO TUBULAÇÃO 75MM</t>
  </si>
  <si>
    <t xml:space="preserve">89713</t>
  </si>
  <si>
    <t xml:space="preserve">TUBO PVC, SERIE NORMAL, ESGOTO PREDIAL, DN 75 MM, FORNECIDO E INSTALADO EM RAMAL DE DESCARGA OU RAMAL DE ESGOTO SANITÁRIO. AF_08/2022</t>
  </si>
  <si>
    <t xml:space="preserve">5.10</t>
  </si>
  <si>
    <t xml:space="preserve">RALOS E CAIXA SIFONADAS</t>
  </si>
  <si>
    <t xml:space="preserve">104328</t>
  </si>
  <si>
    <t xml:space="preserve">CAIXA SIFONADA, COM GRELHA QUADRADA, PVC, DN 150 X 150 X 50 MM, JUNTA SOLDÁVEL, FORNECIDA E INSTALADA EM RAMAL DE DESCARGA OU EM RAMAL DE ESGOTO SANITÁRIO. AF_08/2022</t>
  </si>
  <si>
    <t xml:space="preserve">5.11</t>
  </si>
  <si>
    <t xml:space="preserve">ÁGUA FRIA CONEXÕES</t>
  </si>
  <si>
    <t xml:space="preserve">89362</t>
  </si>
  <si>
    <t xml:space="preserve">JOELHO 90 GRAUS, PVC, SOLDÁVEL, DN 25MM, INSTALADO EM RAMAL OU SUB-RAMAL DE ÁGUA - FORNECIMENTO E INSTALAÇÃO. AF_06/2022</t>
  </si>
  <si>
    <t xml:space="preserve">5.12</t>
  </si>
  <si>
    <t xml:space="preserve">89528</t>
  </si>
  <si>
    <t xml:space="preserve">LUVA, PVC, SOLDÁVEL, DN 25MM, INSTALADO EM PRUMADA DE ÁGUA - FORNECIMENTO E INSTALAÇÃO. AF_06/2022</t>
  </si>
  <si>
    <t xml:space="preserve">5.13</t>
  </si>
  <si>
    <t xml:space="preserve">89395</t>
  </si>
  <si>
    <t xml:space="preserve">TE, PVC, SOLDÁVEL, DN 25MM, INSTALADO EM RAMAL OU SUB-RAMAL DE ÁGUA - FORNECIMENTO E INSTALAÇÃO. AF_06/2022</t>
  </si>
  <si>
    <t xml:space="preserve">5.14</t>
  </si>
  <si>
    <t xml:space="preserve">89428</t>
  </si>
  <si>
    <t xml:space="preserve">UNIÃO, PVC, SOLDÁVEL, DN 25MM, INSTALADO EM RAMAL DE DISTRIBUIÇÃO DE ÁGUA - FORNECIMENTO E INSTALAÇÃO. AF_06/2022</t>
  </si>
  <si>
    <t xml:space="preserve">5.15</t>
  </si>
  <si>
    <t xml:space="preserve">89429</t>
  </si>
  <si>
    <t xml:space="preserve">ADAPTADOR CURTO COM BOLSA E ROSCA PARA REGISTRO, PVC, SOLDÁVEL, DN 25MM X 3/4 , INSTALADO EM RAMAL DE DISTRIBUIÇÃO DE ÁGUA - FORNECIMENTO E INSTALAÇÃO. AF_06/2022</t>
  </si>
  <si>
    <t xml:space="preserve">5.16</t>
  </si>
  <si>
    <t xml:space="preserve">ÁGUA FRIA TUBULAÇÃO 25MM</t>
  </si>
  <si>
    <t xml:space="preserve">89402</t>
  </si>
  <si>
    <t xml:space="preserve">TUBO, PVC, SOLDÁVEL, DE 25MM, INSTALADO EM RAMAL DE DISTRIBUIÇÃO DE ÁGUA - FORNECIMENTO E INSTALAÇÃO. AF_06/2022</t>
  </si>
  <si>
    <t xml:space="preserve">5.17</t>
  </si>
  <si>
    <t xml:space="preserve">REGISTRO GAV. 3/4" C/ CANOPLA</t>
  </si>
  <si>
    <t xml:space="preserve">89987</t>
  </si>
  <si>
    <t xml:space="preserve">REGISTRO DE GAVETA BRUTO, LATÃO, ROSCÁVEL, 3/4", COM ACABAMENTO E CANOPLA CROMADOS - FORNECIMENTO E INSTALAÇÃO. AF_08/2021</t>
  </si>
  <si>
    <t xml:space="preserve">6</t>
  </si>
  <si>
    <t xml:space="preserve">INSTALAÇÕES ELÉTRICAS</t>
  </si>
  <si>
    <t xml:space="preserve">6.1</t>
  </si>
  <si>
    <t xml:space="preserve">ELETRODUTO FLEXÍVEL</t>
  </si>
  <si>
    <t xml:space="preserve">91845</t>
  </si>
  <si>
    <t xml:space="preserve">ELETRODUTO FLEXÍVEL CORRUGADO REFORÇADO, PVC, DN 25 MM (3/4"), PARA CIRCUITOS TERMINAIS, INSTALADO EM LAJE - FORNECIMENTO E INSTALAÇÃO. AF_03/2023</t>
  </si>
  <si>
    <t xml:space="preserve">6.2</t>
  </si>
  <si>
    <t xml:space="preserve">CAIXA PVC EMBUTIR</t>
  </si>
  <si>
    <t xml:space="preserve">91941</t>
  </si>
  <si>
    <t xml:space="preserve">CAIXA RETANGULAR 4" X 2" , PVC, INSTALADA EM PAREDE - FORNECIMENTO E INSTALAÇÃO. AF_12/2015 UN CR 7,50</t>
  </si>
  <si>
    <t xml:space="preserve">6.3</t>
  </si>
  <si>
    <t xml:space="preserve">QUADRO</t>
  </si>
  <si>
    <t xml:space="preserve">101876</t>
  </si>
  <si>
    <t xml:space="preserve">QUADRO DE DISTRIBUIÇÃO DE ENERGIA EM PVC, DE EMBUTIR, SEM BARRAMENTO, PARA 6 DISJUNTORES - FORNECIMENTO E INSTALAÇÃO. AF_10/2020</t>
  </si>
  <si>
    <t xml:space="preserve">6.4</t>
  </si>
  <si>
    <t xml:space="preserve">ABERTURA EM ALVENARIAS</t>
  </si>
  <si>
    <t xml:space="preserve">90447</t>
  </si>
  <si>
    <t xml:space="preserve">RASGO LINEAR MANUAL EM ALVENARIA, PARA ELETRODUTOS, DIÂMETROS MENORES OU IGUAIS A 40 MM. AF_09/2023</t>
  </si>
  <si>
    <t xml:space="preserve">6.5</t>
  </si>
  <si>
    <t xml:space="preserve">CHUMBAMENTO CAIXAS E ELETRODUTOS</t>
  </si>
  <si>
    <t xml:space="preserve">90467</t>
  </si>
  <si>
    <t xml:space="preserve">CHUMBAMENTO LINEAR EM ALVENARIA PARA RAMAIS/DISTRIBUIÇÃO DE INSTALAÇÕES HIDRÁULICAS COM DIÂMETROS MAIORES QUE 40 MM E MENORES OU IGUAIS A 75 MM. AF_09/2023</t>
  </si>
  <si>
    <t xml:space="preserve">6.6</t>
  </si>
  <si>
    <t xml:space="preserve">INTERRUPTOR E TOMADA 110v</t>
  </si>
  <si>
    <t xml:space="preserve">92023</t>
  </si>
  <si>
    <t xml:space="preserve">INTERRUPTOR SIMPLES (1 MÓDULO) COM 1 TOMADA DE EMBUTIR 2P+T 10 A, INCLUINDO SUPORTE E PLACA - FORNECIMENTO E INSTALAÇÃO. AF_03/2023</t>
  </si>
  <si>
    <t xml:space="preserve">6.7</t>
  </si>
  <si>
    <t xml:space="preserve">CABEAMENTOS NOVOS</t>
  </si>
  <si>
    <t xml:space="preserve">91927</t>
  </si>
  <si>
    <t xml:space="preserve">CABO DE COBRE FLEXÍVEL ISOLADO, 2,5 MM², ANTI-CHAMA 0,6/1,0 KV, PARA CIRCUITOS TERMINAIS - FORNECIMENTO E INSTALAÇÃO. AF_03/2023</t>
  </si>
  <si>
    <t xml:space="preserve">6.8</t>
  </si>
  <si>
    <t xml:space="preserve">91925</t>
  </si>
  <si>
    <t xml:space="preserve">CABO DE COBRE FLEXÍVEL ISOLADO, 1,5 MM², ANTI-CHAMA 0,6/1,0 KV, PARA CIRCUITOS TERMINAIS - FORNECIMENTO E INSTALAÇÃO. AF_03/2023</t>
  </si>
  <si>
    <t xml:space="preserve">6.9</t>
  </si>
  <si>
    <t xml:space="preserve">DISJUNTORES</t>
  </si>
  <si>
    <t xml:space="preserve">93653</t>
  </si>
  <si>
    <t xml:space="preserve">DISJUNTOR MONOPOLAR TIPO DIN, CORRENTE NOMINAL DE 10A - FORNECIMENTO E INSTALAÇÃO. AF_10/2020</t>
  </si>
  <si>
    <t xml:space="preserve">6.10</t>
  </si>
  <si>
    <t xml:space="preserve">LUMINÁRIAS</t>
  </si>
  <si>
    <t xml:space="preserve">00561/ ORSE</t>
  </si>
  <si>
    <t xml:space="preserve">Luminária calha sobrepor p/lamp.fluorescente 2x40w ou LED 18 à 20W, completa, incl.reator eletronico e lampadas. Rev 03_06/2024</t>
  </si>
  <si>
    <t xml:space="preserve">7</t>
  </si>
  <si>
    <t xml:space="preserve">ESQUADRIAS</t>
  </si>
  <si>
    <t xml:space="preserve">7.1</t>
  </si>
  <si>
    <t xml:space="preserve">PORTA EM ALUMÍNIO 70X210 - 04UN</t>
  </si>
  <si>
    <t xml:space="preserve">91341 </t>
  </si>
  <si>
    <t xml:space="preserve">PORTA EM ALUMÍNIO DE ABRIR TIPO VENEZIANA COM GUARNIÇÃO, FIXAÇÃO COM PARAFUSOS - FORNECIMENTO E INSTALAÇÃO. AF_12/2019</t>
  </si>
  <si>
    <t xml:space="preserve">7.2</t>
  </si>
  <si>
    <t xml:space="preserve">PORTA 90X210 -  01UN</t>
  </si>
  <si>
    <t xml:space="preserve">COMP.01</t>
  </si>
  <si>
    <t xml:space="preserve">KIT DE PORTA-PRONTA DE MADEIRA EM ACABAMENTO MELAMÍNICO BRANCO, FOLHA LEVE OU MÉDIA, E BATENTE METÁLICO, 90X210CM, COM REVESTIMENTO RESISTENTE A IMPACTOS (90X40CM) E BARRA PNE, FIXAÇÃO COM ARGAMASSA - FORNECIMENTO E INSTALAÇÃO.</t>
  </si>
  <si>
    <t xml:space="preserve">7.3</t>
  </si>
  <si>
    <t xml:space="preserve">PORTA 80X210 - 02UN</t>
  </si>
  <si>
    <t xml:space="preserve">90790</t>
  </si>
  <si>
    <t xml:space="preserve">KIT DE PORTA-PRONTA DE MADEIRA EM ACABAMENTO MELAMÍNICO BRANCO, FOLHA LEVE OU MÉDIA, 80X210CM, EXCLUSIVE FECHADURA, FIXAÇÃO COM PREENCHIMENTO PARCIAL DE ESPUMA EXPANSIVA - FORNECIMENTO E INSTALAÇÃO. AF_12/2019</t>
  </si>
  <si>
    <t xml:space="preserve">8</t>
  </si>
  <si>
    <t xml:space="preserve">PISOS</t>
  </si>
  <si>
    <t xml:space="preserve">8.1</t>
  </si>
  <si>
    <t xml:space="preserve">REATERRO E COMPACTAÇÃO</t>
  </si>
  <si>
    <t xml:space="preserve">94319</t>
  </si>
  <si>
    <t xml:space="preserve">ATERRO MANUAL DE VALAS COM SOLO ARGILO-ARENOSO. AF_08/2023</t>
  </si>
  <si>
    <t xml:space="preserve">8.2</t>
  </si>
  <si>
    <t xml:space="preserve">97083</t>
  </si>
  <si>
    <t xml:space="preserve">COMPACTAÇÃO MECÂNICA DE SOLO PARA EXECUÇÃO DE RADIER, PISO DE CONCRETO OU LAJE SOBRE SOLO, COM COMPACTADOR DE SOLOS A PERCUSSÃO. AF_09/2021</t>
  </si>
  <si>
    <t xml:space="preserve">8.3</t>
  </si>
  <si>
    <t xml:space="preserve">PREPARO DO PISO</t>
  </si>
  <si>
    <t xml:space="preserve">97113</t>
  </si>
  <si>
    <t xml:space="preserve">APLICAÇÃO DE LONA PLÁSTICA PARA EXECUÇÃO DE PAVIMENTOS DE CONCRETO. AF_04/2022</t>
  </si>
  <si>
    <t xml:space="preserve">8.4</t>
  </si>
  <si>
    <t xml:space="preserve">BASE DO CONTRAPISO</t>
  </si>
  <si>
    <t xml:space="preserve">94993</t>
  </si>
  <si>
    <t xml:space="preserve">EXECUÇÃO DE PASSEIO (CALÇADA) OU PISO DE CONCRETO COM CONCRETO MOLDADO IN LOCO, USINADO, ACABAMENTO CONVENCIONAL, ESPESSURA 6 CM, ARMADO. AF_08/2022</t>
  </si>
  <si>
    <t xml:space="preserve">8.5</t>
  </si>
  <si>
    <t xml:space="preserve">CONTRAPISO</t>
  </si>
  <si>
    <t xml:space="preserve">87620</t>
  </si>
  <si>
    <t xml:space="preserve">CONTRAPISO EM ARGAMASSA TRAÇO 1:4 (CIMENTO E AREIA), PREPARO MECÂNICO COM BETONEIRA 400 L, APLICADO EM ÁREAS SECAS SOBRE LAJE, ADERIDO, ACABAMENTO NÃO REFORÇADO, ESPESSURA 2CM. AF_07/2021</t>
  </si>
  <si>
    <t xml:space="preserve">8.6</t>
  </si>
  <si>
    <t xml:space="preserve">REVESTIMENTO CERÂMICO - PISO</t>
  </si>
  <si>
    <t xml:space="preserve">87257</t>
  </si>
  <si>
    <t xml:space="preserve">REVESTIMENTO CERÂMICO PARA PISO COM PLACAS TIPO ESMALTADA EXTRA DE DIMENSÕES 60X60 CM APLICADA EM AMBIENTES DE ÁREA MAIOR QUE 10 M2. AF_06/2014</t>
  </si>
  <si>
    <t xml:space="preserve">9</t>
  </si>
  <si>
    <t xml:space="preserve">REVESTIMENTOS</t>
  </si>
  <si>
    <t xml:space="preserve">9.1</t>
  </si>
  <si>
    <t xml:space="preserve">REGULARIZAÇÃO ALVENARIAS</t>
  </si>
  <si>
    <t xml:space="preserve">87879</t>
  </si>
  <si>
    <t xml:space="preserve">CHAPISCO APLICADO EM ALVENARIAS E ESTRUTURAS DE CONCRETO INTERNAS, COM COLHER DE PEDREIRO.  ARGAMASSA TRAÇO 1:3 COM PREPARO EM BETONEIRA 400L. AF_10/2022</t>
  </si>
  <si>
    <t xml:space="preserve">9.2</t>
  </si>
  <si>
    <t xml:space="preserve">87529</t>
  </si>
  <si>
    <t xml:space="preserve">MASSA ÚNICA, EM ARGAMASSA TRAÇO 1:2:8, PREPARO MECÂNICO, APLICADA MANUALMENTE EM PAREDES INTERNAS DE AMBIENTES COM ÁREA ENTRE 5M² E 10M², E = 17,5MM, COM TALISCAS. AF_03/2024</t>
  </si>
  <si>
    <t xml:space="preserve">9.3</t>
  </si>
  <si>
    <t xml:space="preserve">REGULARIZAÇÃO DE LAJE</t>
  </si>
  <si>
    <t xml:space="preserve">9.4</t>
  </si>
  <si>
    <t xml:space="preserve">REVESTIMENTO CERÂMICO - PAREDES</t>
  </si>
  <si>
    <t xml:space="preserve">87273</t>
  </si>
  <si>
    <t xml:space="preserve">REVESTIMENTO CERÂMICO PARA PAREDES INTERNAS COM PLACAS TIPO ESMALTADA EXTRA  DE DIMENSÕES 33X45 CM APLICADAS NA ALTURA INTEIRA DAS PAREDES. AF_02/2023_PE</t>
  </si>
  <si>
    <t xml:space="preserve">10</t>
  </si>
  <si>
    <t xml:space="preserve">PINTURAS</t>
  </si>
  <si>
    <t xml:space="preserve">10.1</t>
  </si>
  <si>
    <t xml:space="preserve">PINTURA - LAJE</t>
  </si>
  <si>
    <t xml:space="preserve">02344/ ORSE</t>
  </si>
  <si>
    <t xml:space="preserve">PREPARO DE SUPERFÍCIE COM LIXAMENTO DE PAREDES E TETOS</t>
  </si>
  <si>
    <t xml:space="preserve">10.2</t>
  </si>
  <si>
    <t xml:space="preserve">88495</t>
  </si>
  <si>
    <t xml:space="preserve">EMASSAMENTO COM MASSA LÁTEX, APLICAÇÃO EM PAREDE, UMA DEMÃO, LIXAMENTO MANUAL. AF_04/2023</t>
  </si>
  <si>
    <t xml:space="preserve">10.3</t>
  </si>
  <si>
    <t xml:space="preserve">88485</t>
  </si>
  <si>
    <t xml:space="preserve">APLICAÇÃO DE FUNDO SELADOR ACRÍLICO EM PAREDES, UMA DEMÃO. AF_06/2014</t>
  </si>
  <si>
    <t xml:space="preserve">10.4</t>
  </si>
  <si>
    <t xml:space="preserve">88488</t>
  </si>
  <si>
    <t xml:space="preserve">PINTURA LÁTEX ACRÍLICA PREMIUM, APLICAÇÃO MANUAL EM TETO, DUAS DEMÃOS. AF_04/2023</t>
  </si>
  <si>
    <t xml:space="preserve">11</t>
  </si>
  <si>
    <t xml:space="preserve">LOUÇAS E ACESSÓRIOS</t>
  </si>
  <si>
    <t xml:space="preserve">11.1</t>
  </si>
  <si>
    <t xml:space="preserve">VASO SANITÁRIO</t>
  </si>
  <si>
    <t xml:space="preserve">86931</t>
  </si>
  <si>
    <t xml:space="preserve">VASO SANITÁRIO SIFONADO COM CAIXA ACOPLADA LOUÇA BRANCA, INCLUSO ENGATE FLEXÍVEL EM PLÁSTICO BRANCO, 1/2  X 40CM - FORNECIMENTO E INSTALAÇÃO. AF_01/2020</t>
  </si>
  <si>
    <t xml:space="preserve">11.2</t>
  </si>
  <si>
    <t xml:space="preserve">ASSENTO SANITÁRIO</t>
  </si>
  <si>
    <t xml:space="preserve">100849</t>
  </si>
  <si>
    <t xml:space="preserve">ASSENTO SANITÁRIO CONVENCIONAL - FORNECIMENTO E INSTALACAO. AF_01/2020</t>
  </si>
  <si>
    <t xml:space="preserve">11.3</t>
  </si>
  <si>
    <t xml:space="preserve">LAVATÓRIO - PNE</t>
  </si>
  <si>
    <t xml:space="preserve">86942</t>
  </si>
  <si>
    <t xml:space="preserve">LAVATÓRIO LOUÇA BRANCA SUSPENSO, 29,5 X 39CM OU EQUIVALENTE, PADRÃO POPULAR, INCLUSO SIFÃO TIPO GARRAFA EM PVC, VÁLVULA E ENGATE FLEXÍVEL 30CM EM PLÁSTICO E TORNEIRA CROMADA DE MESA, PADRÃO POPULAR - FORNECIMENTO E INSTALAÇÃO. AF_01/2020</t>
  </si>
  <si>
    <t xml:space="preserve">11.4</t>
  </si>
  <si>
    <t xml:space="preserve">LAVATÓRIOS</t>
  </si>
  <si>
    <t xml:space="preserve">86902</t>
  </si>
  <si>
    <t xml:space="preserve">LAVATÓRIO LOUÇA BRANCA COM COLUNA, *44 X 35,5* CM, PADRÃO POPULAR - FORNECIMENTO E INSTALAÇÃO. AF_01/2020</t>
  </si>
  <si>
    <t xml:space="preserve">11.5</t>
  </si>
  <si>
    <t xml:space="preserve">LAVATÓRIO - VÁLVULA</t>
  </si>
  <si>
    <t xml:space="preserve">86880</t>
  </si>
  <si>
    <t xml:space="preserve">VÁLVULA EM PLÁSTICO CROMADO TIPO AMERICANA 3.1/2 X 1.1/2 SEM ADAPTADOR PARA PIA - FORNECIMENTO E INSTALAÇÃO. AF_01/2020</t>
  </si>
  <si>
    <t xml:space="preserve">11.6</t>
  </si>
  <si>
    <t xml:space="preserve">LAVATÓRIO - SIFÃO</t>
  </si>
  <si>
    <t xml:space="preserve">86883</t>
  </si>
  <si>
    <t xml:space="preserve">SIFÃO DO TIPO FLEXÍVEL EM PVC 1  X 1.1/2  - FORNECIMENTO E INSTALAÇÃO. AF_01/2020</t>
  </si>
  <si>
    <t xml:space="preserve">11.7</t>
  </si>
  <si>
    <t xml:space="preserve">LAVATÓRIO - ENGATE</t>
  </si>
  <si>
    <t xml:space="preserve">86884</t>
  </si>
  <si>
    <t xml:space="preserve">ENGATE FLEXÍVEL EM PLÁSTICO BRANCO, 1/2 X 30CM - FORNECIMENTO E INSTALAÇÃO. AF_01/2020</t>
  </si>
  <si>
    <t xml:space="preserve">11.8</t>
  </si>
  <si>
    <t xml:space="preserve">TORNEIRA LAVATÓRIOS</t>
  </si>
  <si>
    <t xml:space="preserve">03259 ORSE</t>
  </si>
  <si>
    <t xml:space="preserve">FORNECIMENTO E INSTALAÇÃO DE TORNEIRA PRESSMATIC COMPACT DE MESA, REF. 17160606, DOCOL OU SIMILAR</t>
  </si>
  <si>
    <t xml:space="preserve">11.9</t>
  </si>
  <si>
    <t xml:space="preserve">ESPELHOS 40X60CM - 5 UN</t>
  </si>
  <si>
    <t xml:space="preserve">09718/ORSE</t>
  </si>
  <si>
    <t xml:space="preserve">ESPELHO DE CRISTAL 4MM COM MOLDURA DE ALUMÍNIO</t>
  </si>
  <si>
    <t xml:space="preserve">11.10</t>
  </si>
  <si>
    <t xml:space="preserve">TOALHEIRO</t>
  </si>
  <si>
    <t xml:space="preserve">COMP.02</t>
  </si>
  <si>
    <t xml:space="preserve">TOALHEIRO PLASTICO TIPO DISPENSER PARA PAPEL TOALHA INTERFOLHADO</t>
  </si>
  <si>
    <t xml:space="preserve">11.11</t>
  </si>
  <si>
    <t xml:space="preserve">SABONETEIRA</t>
  </si>
  <si>
    <t xml:space="preserve">95547</t>
  </si>
  <si>
    <t xml:space="preserve">SABONETEIRA PLASTICA TIPO DISPENSER PARA SABONETE LIQUIDO COM RESERVATORIO 800 A 1500 ML, INCLUSO FIXAÇÃO. AF_01/2020</t>
  </si>
  <si>
    <t xml:space="preserve">11.12</t>
  </si>
  <si>
    <t xml:space="preserve">PAPELEIRA</t>
  </si>
  <si>
    <t xml:space="preserve">COMP.03</t>
  </si>
  <si>
    <t xml:space="preserve">PAPELEIRA PLASTICA TIPO DISPENSER PARA PAPEL HIGIENICO ROLAO</t>
  </si>
  <si>
    <t xml:space="preserve">11.13</t>
  </si>
  <si>
    <t xml:space="preserve">BARRA DE APOIO - 40CM</t>
  </si>
  <si>
    <t xml:space="preserve">100870 ADAPTADO</t>
  </si>
  <si>
    <t xml:space="preserve">(ADAPTADO PARA BARRA DE 40CM) BARRA DE APOIO RETA, EM ALUMINIO, COMPRIMENTO 60 CM, FIXADA NA PAREDE - FORNECIMENTO E INSTALAÇÃO. AF_01/2020</t>
  </si>
  <si>
    <t xml:space="preserve">11.14</t>
  </si>
  <si>
    <t xml:space="preserve">BARRA DE APOIO - 60CM</t>
  </si>
  <si>
    <t xml:space="preserve">100870</t>
  </si>
  <si>
    <t xml:space="preserve">BARRA DE APOIO RETA, EM ALUMINIO, COMPRIMENTO 60 CM,  FIXADA NA PAREDE - FORNECIMENTO E INSTALAÇÃO. AF_01/2020</t>
  </si>
  <si>
    <t xml:space="preserve">11.15</t>
  </si>
  <si>
    <t xml:space="preserve">BARRA DE APOIO - 70CM</t>
  </si>
  <si>
    <t xml:space="preserve">100871</t>
  </si>
  <si>
    <t xml:space="preserve">BARRA DE APOIO RETA, EM ALUMINIO, COMPRIMENTO 70 CM,  FIXADA NA PAREDE - FORNECIMENTO E INSTALAÇÃO. AF_01/2020</t>
  </si>
  <si>
    <t xml:space="preserve">11.16</t>
  </si>
  <si>
    <t xml:space="preserve">BARRA DE APOIO - 80CM</t>
  </si>
  <si>
    <t xml:space="preserve">100872</t>
  </si>
  <si>
    <t xml:space="preserve">BARRA DE APOIO RETA, EM ALUMINIO, COMPRIMENTO 80 CM,  FIXADA NA PAREDE - FORNECIMENTO E INSTALAÇÃO. AF_01/2020</t>
  </si>
  <si>
    <t xml:space="preserve">11.17</t>
  </si>
  <si>
    <t xml:space="preserve">EXAUSTOR - BWC PCD</t>
  </si>
  <si>
    <t xml:space="preserve">11148/ORSE</t>
  </si>
  <si>
    <t xml:space="preserve">EXAUSTOR PARA BANHEIRO, BIVOLT, REF. C 80 A, DA VENTOKIT OU SIMILAR - FORNECIMENTO E INSTALAÇÃO</t>
  </si>
  <si>
    <t xml:space="preserve">HOSPITAL VETERINÁRIO</t>
  </si>
  <si>
    <t xml:space="preserve">REFORMA GERAL</t>
  </si>
  <si>
    <t xml:space="preserve">12</t>
  </si>
  <si>
    <t xml:space="preserve">12.1</t>
  </si>
  <si>
    <t xml:space="preserve">REMOÇÃO DE REVESTIMENTOS - PISOS</t>
  </si>
  <si>
    <t xml:space="preserve">12.2</t>
  </si>
  <si>
    <t xml:space="preserve">REMOÇÃO DE REVESTIMENTOS - AZULEJOS - DEPÓSITO/ VESTIÁRIOS</t>
  </si>
  <si>
    <t xml:space="preserve">12.3</t>
  </si>
  <si>
    <t xml:space="preserve">DEMOLIÇÃO DE PISO E CONTRAPISO - CLÍNICA 01</t>
  </si>
  <si>
    <t xml:space="preserve">12.4</t>
  </si>
  <si>
    <t xml:space="preserve">DEMOLIÇÃO DE ALVENARIAS - CANIL/ GATIL - SOLÁRIO, ABRIGO DE LIXO</t>
  </si>
  <si>
    <t xml:space="preserve">12.5</t>
  </si>
  <si>
    <t xml:space="preserve">REMOÇÃO DE PORTAS - ABRIGO DE LIXO, GATIL</t>
  </si>
  <si>
    <t xml:space="preserve">12.6</t>
  </si>
  <si>
    <t xml:space="preserve">REMOÇÃO DE JANELAS - DEPÓSITO/ ABRIGO DE LIXO</t>
  </si>
  <si>
    <t xml:space="preserve">97645</t>
  </si>
  <si>
    <t xml:space="preserve">REMOÇÃO DE JANELAS, DE FORMA MANUAL, SEM REAPROVEITAMENTO. AF_09/2023</t>
  </si>
  <si>
    <t xml:space="preserve">12.7</t>
  </si>
  <si>
    <t xml:space="preserve">REMOÇÃO DE LUMINÁRIAS - DEPÓSITO/ ABRIGO DE LIXO</t>
  </si>
  <si>
    <t xml:space="preserve">12.8</t>
  </si>
  <si>
    <t xml:space="preserve">REMOÇÃO DE INTERRUPTORES - DEPÓSITO/ ABRIGO DE LIXO</t>
  </si>
  <si>
    <t xml:space="preserve">12.9</t>
  </si>
  <si>
    <t xml:space="preserve">REMOÇÃO DE CABOS ELÉTRICOS - DEPÓSITO/ ABRIGO DE LIXO</t>
  </si>
  <si>
    <t xml:space="preserve">12.10</t>
  </si>
  <si>
    <t xml:space="preserve">REMOÇÃO E REINSTALAÇÃO DE DIVISÓRIA - RESIDENTES</t>
  </si>
  <si>
    <t xml:space="preserve">COMP.06</t>
  </si>
  <si>
    <t xml:space="preserve">REMOÇÃO E REINSTALAÇÃO DE DIVISÓRIAS NAVAL, INCLUSIVE PORTA.</t>
  </si>
  <si>
    <t xml:space="preserve">13</t>
  </si>
  <si>
    <t xml:space="preserve">13.1</t>
  </si>
  <si>
    <t xml:space="preserve">FECHAMENTO EM ALVENARIA - CANIL/GATIL, DEPÓSITOS/ABRIGO LIXO</t>
  </si>
  <si>
    <t xml:space="preserve">103328</t>
  </si>
  <si>
    <t xml:space="preserve">ALVENARIA DE VEDAÇÃO DE BLOCOS CERÂMICOS FURADOS NA HORIZONTAL DE 9X19X19 CM (ESPESSURA 9 CM) E ARGAMASSA DE ASSENTAMENTO COM PREPARO EM BETONEIRA. AF_12/2021</t>
  </si>
  <si>
    <t xml:space="preserve">13.2</t>
  </si>
  <si>
    <t xml:space="preserve">COMPLEMENTO DIVISÓRIA - RESIDENTE</t>
  </si>
  <si>
    <t xml:space="preserve">13128/ORSE</t>
  </si>
  <si>
    <t xml:space="preserve">DIVISÓRIA NAVAL (PAINEL CEGO), E=40MM, COM PERFIS EM AÇO - FORNECIMENTO E APLICAÇÃO</t>
  </si>
  <si>
    <t xml:space="preserve">14</t>
  </si>
  <si>
    <t xml:space="preserve">14.1</t>
  </si>
  <si>
    <t xml:space="preserve">RALO E CAIXA SIFONADA - AMBULATÓRIO 3</t>
  </si>
  <si>
    <t xml:space="preserve">14.2</t>
  </si>
  <si>
    <t xml:space="preserve">ESGOTO TUBULAÇÃO 75MM - AMBULATÓRIO 3</t>
  </si>
  <si>
    <t xml:space="preserve">14.3</t>
  </si>
  <si>
    <t xml:space="preserve">CONEXÕES - AMBULATÓRIO 3</t>
  </si>
  <si>
    <t xml:space="preserve">89795</t>
  </si>
  <si>
    <t xml:space="preserve">JUNÇÃO SIMPLES, PVC, SERIE NORMAL, ESGOTO PREDIAL, DN 75 X 75 MM, JUNTA ELÁSTICA, FORNECIDO E INSTALADO EM RAMAL DE DESCARGA OU RAMAL DE ESGOTO SANITÁRIO. AF_08/2022</t>
  </si>
  <si>
    <t xml:space="preserve">14.4</t>
  </si>
  <si>
    <t xml:space="preserve">GRELHAS ESCAMOTEÁVEIS</t>
  </si>
  <si>
    <t xml:space="preserve">11732/ ADAPTADO</t>
  </si>
  <si>
    <t xml:space="preserve">[ADAPTADO PARA ESCAMOTEÁVEL] GRELHA FIXA, PVC CROMADA, REDONDA, 150 MM, PARA RALOS E CAIXAS</t>
  </si>
  <si>
    <t xml:space="preserve">15</t>
  </si>
  <si>
    <t xml:space="preserve">15.1</t>
  </si>
  <si>
    <t xml:space="preserve">ELETRODUTO FLEXÍVEL - ABRIGO DE LIXO</t>
  </si>
  <si>
    <t xml:space="preserve">15.2</t>
  </si>
  <si>
    <t xml:space="preserve">CAIXA PVC EMBUTIR - ABRIGO DE LIXO</t>
  </si>
  <si>
    <t xml:space="preserve">15.3</t>
  </si>
  <si>
    <t xml:space="preserve">ABERTURA EM ALVENARIAS - ABRIGO DE LIXO</t>
  </si>
  <si>
    <t xml:space="preserve">15.4</t>
  </si>
  <si>
    <t xml:space="preserve">CHUMBAMENTO CAIXAS E ELETRODUTOS - ABRIGO DE LIXO</t>
  </si>
  <si>
    <t xml:space="preserve">15.5</t>
  </si>
  <si>
    <t xml:space="preserve">INTERRUPTOR E TOMADA 110v - ABRIGO DE LIXO</t>
  </si>
  <si>
    <t xml:space="preserve">15.6</t>
  </si>
  <si>
    <t xml:space="preserve">CABEAMENTOS NOVOS - ABRIGO DE LIXO</t>
  </si>
  <si>
    <t xml:space="preserve">15.7</t>
  </si>
  <si>
    <t xml:space="preserve">LUMINÁRIAS - ABRIGO DE LIXO</t>
  </si>
  <si>
    <t xml:space="preserve">16</t>
  </si>
  <si>
    <t xml:space="preserve">16.1</t>
  </si>
  <si>
    <t xml:space="preserve">PORTA DE MADEIRA 80X210 - ABRIGO DE LIXO, GATIL</t>
  </si>
  <si>
    <t xml:space="preserve">16.2</t>
  </si>
  <si>
    <t xml:space="preserve">JANELA MAXIM-AR - ABRIGO DE LIXO</t>
  </si>
  <si>
    <t xml:space="preserve">94569</t>
  </si>
  <si>
    <t xml:space="preserve">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</si>
  <si>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 xml:space="preserve">17</t>
  </si>
  <si>
    <t xml:space="preserve">17.1</t>
  </si>
  <si>
    <t xml:space="preserve">REATERRO E COMPACTAÇÃO - CLÍNICA 01</t>
  </si>
  <si>
    <t xml:space="preserve">17.2</t>
  </si>
  <si>
    <t xml:space="preserve">17.3</t>
  </si>
  <si>
    <t xml:space="preserve">PREPARO DO PISO - CLÍNICA 01</t>
  </si>
  <si>
    <t xml:space="preserve">17.4</t>
  </si>
  <si>
    <t xml:space="preserve">BASE DO CONTRAPISO - CLÍNICA 01</t>
  </si>
  <si>
    <t xml:space="preserve">17.5</t>
  </si>
  <si>
    <t xml:space="preserve">CONTRAPISO - CLÍNICA 01</t>
  </si>
  <si>
    <t xml:space="preserve">17.6</t>
  </si>
  <si>
    <t xml:space="preserve">REGULARIZAÇÃO DA BASE - PISOS</t>
  </si>
  <si>
    <t xml:space="preserve">87299</t>
  </si>
  <si>
    <t xml:space="preserve">ARGAMASSA TRAÇO 1:3 (EM VOLUME DE CIMENTO E AREIA MÉDIA ÚMIDA) PARA CONTRAPISO, PREPARO MECÂNICO COM BETONEIRA 600 L. AF_08/2020</t>
  </si>
  <si>
    <t xml:space="preserve">17.7</t>
  </si>
  <si>
    <t xml:space="preserve">REVESTIMENTO GRANILITE - PISO</t>
  </si>
  <si>
    <t xml:space="preserve">COMP.04</t>
  </si>
  <si>
    <t xml:space="preserve">PISO GRANILITE COM ACABAMENTO RESINADO</t>
  </si>
  <si>
    <t xml:space="preserve">17.8</t>
  </si>
  <si>
    <t xml:space="preserve">RODAPÉ EMBUTIDO ABAULADO - GRANILITE</t>
  </si>
  <si>
    <t xml:space="preserve">101741/ ADAPT</t>
  </si>
  <si>
    <t xml:space="preserve">[ADAPTADO PARA GRANILITE] RODAPÉ EM MARMORITE, ALTURA 10CM. AF_09/2020</t>
  </si>
  <si>
    <t xml:space="preserve">17.9</t>
  </si>
  <si>
    <t xml:space="preserve">LIMPEZA E APLICAÇÃO DE RESINA EM PISO E RODAPÉ DE GRANILITE - CIRURGIA GRANDES ANIMAIS</t>
  </si>
  <si>
    <t xml:space="preserve">COMP.05</t>
  </si>
  <si>
    <t xml:space="preserve">LIMPEZA E PLICAÇÃO DE RESINA ACRÍLICA EM PISO E RODAPÉ DE GRANILITE</t>
  </si>
  <si>
    <t xml:space="preserve">18</t>
  </si>
  <si>
    <t xml:space="preserve">18.1</t>
  </si>
  <si>
    <t xml:space="preserve">REGULARIZAÇÃO DE ALVENARIAS - CANIL/GATIL, SOLÁRIO, DEPÓSITOS, VESTIÁRIOS</t>
  </si>
  <si>
    <t xml:space="preserve">87878</t>
  </si>
  <si>
    <t xml:space="preserve">CHAPISCO APLICADO EM ALVENARIAS E ESTRUTURAS DE CONCRETO INTERNAS, COM COLHER DE PEDREIRO.  ARGAMASSA TRAÇO 1:3 COM PREPARO MANUAL. AF_10/2022</t>
  </si>
  <si>
    <t xml:space="preserve">18.2</t>
  </si>
  <si>
    <t xml:space="preserve">18.3</t>
  </si>
  <si>
    <t xml:space="preserve">REGULARIZAÇÃO DE LAJE - ABRIGO DE LIXO</t>
  </si>
  <si>
    <t xml:space="preserve">18.4</t>
  </si>
  <si>
    <t xml:space="preserve">REVESTIMENTO CERÂMICO - PAREDES VESTIÁRIOS E ABRIGO DE LIXO</t>
  </si>
  <si>
    <t xml:space="preserve">19</t>
  </si>
  <si>
    <t xml:space="preserve">PINTURA</t>
  </si>
  <si>
    <t xml:space="preserve">19.1</t>
  </si>
  <si>
    <t xml:space="preserve">LIXAMENTO DE ALVENARIAS</t>
  </si>
  <si>
    <t xml:space="preserve">19.2</t>
  </si>
  <si>
    <t xml:space="preserve">IMPERMEABILIZAÇÃO RODAPÉ, BARRADO CLÍNICA 1, VESTIÁRIOS</t>
  </si>
  <si>
    <t xml:space="preserve">19.3</t>
  </si>
  <si>
    <t xml:space="preserve">PINTURA EMASSAMENTO - CANIL/ GATIL</t>
  </si>
  <si>
    <t xml:space="preserve">19.4</t>
  </si>
  <si>
    <t xml:space="preserve">PINTURA ALVENARIAS - FUNDO SELADOR</t>
  </si>
  <si>
    <t xml:space="preserve">19.5</t>
  </si>
  <si>
    <t xml:space="preserve">PINTURA ALVENARIAS ESMALTE (H=1,50m)</t>
  </si>
  <si>
    <t xml:space="preserve">102220</t>
  </si>
  <si>
    <t xml:space="preserve">PINTURA TINTA DE ACABAMENTO (PIGMENTADA) ESMALTE SINTÉTICO BRILHANTE EM MADEIRA, 2 DEMÃOS. AF_01/2021</t>
  </si>
  <si>
    <t xml:space="preserve">19.6</t>
  </si>
  <si>
    <t xml:space="preserve">PINTURA ALVENARIAS ACRILICO (H=1,65m)</t>
  </si>
  <si>
    <t xml:space="preserve">88489</t>
  </si>
  <si>
    <t xml:space="preserve">APLICAÇÃO MANUAL DE PINTURA COM TINTA LÁTEX ACRÍLICA EM PAREDES, DUAS DEMÃOS. AF_06/2014</t>
  </si>
  <si>
    <t xml:space="preserve">19.7</t>
  </si>
  <si>
    <t xml:space="preserve">PINTURA LAJE</t>
  </si>
  <si>
    <t xml:space="preserve">20</t>
  </si>
  <si>
    <t xml:space="preserve">LIMPEZA GERAL </t>
  </si>
  <si>
    <t xml:space="preserve">20.1</t>
  </si>
  <si>
    <t xml:space="preserve">LIMPEZA GERAL DA OBRA - PISOS, ESQUADRIAS, FORROS, BANCADAS E INSTALAÇÕES</t>
  </si>
  <si>
    <t xml:space="preserve">99803
ADAPTADO</t>
  </si>
  <si>
    <t xml:space="preserve">(ADAPTADO PARA LIMPEZA FINAL DA OBRA)
LIMPEZA DE PISO CERÂMICO OU PORCELANATO COM PANO ÚMIDO. AF_04/2019 -  PISOS, ESQUADRIAS, FORROS, BANCADAS E INSTALAÇÕES</t>
  </si>
  <si>
    <t xml:space="preserve">M²</t>
  </si>
  <si>
    <t xml:space="preserve">20.2</t>
  </si>
  <si>
    <t xml:space="preserve">RETIRADA DE ENTULHO</t>
  </si>
  <si>
    <t xml:space="preserve">100982</t>
  </si>
  <si>
    <t xml:space="preserve">CARGA, MANOBRA E DESCARGA DE ENTULHO EM CAMINHÃO BASCULANTE 10 M³ - CARGA COM ESCAVADEIRA HIDRÁULICA  (CAÇAMBA DE 0,80 M³ / 111 HP) E DESCARGA LIVRE (UNIDADE: M3). AF_07/2020</t>
  </si>
  <si>
    <t xml:space="preserve">M³</t>
  </si>
  <si>
    <t xml:space="preserve">20.3</t>
  </si>
  <si>
    <t xml:space="preserve">95875</t>
  </si>
  <si>
    <t xml:space="preserve">TRANSPORTE COM CAMINHÃO BASCULANTE DE 10 M³, EM VIA URBANA PAVIMENTADA, DMT ATÉ 30 KM (UNIDADE: M3XKM). AF_07/2020</t>
  </si>
  <si>
    <t xml:space="preserve">M³ x KM</t>
  </si>
  <si>
    <t xml:space="preserve">CERÂMICO + RODAPÉ RETO - NÃO INDICADO</t>
  </si>
  <si>
    <t xml:space="preserve">RODAPÉ CERÂMICO</t>
  </si>
  <si>
    <t xml:space="preserve">88650</t>
  </si>
  <si>
    <t xml:space="preserve">RODAPÉ CERÂMICO DE 7CM DE ALTURA COM PLACAS TIPO ESMALTADA DE DIMENSÕES 60X60CM. AF_02/2023</t>
  </si>
  <si>
    <t xml:space="preserve">CERÂMICO + RODAPÉ CURVO PVC</t>
  </si>
  <si>
    <t xml:space="preserve">RODAPÉ SOBREPOR ABAULADO- PVC</t>
  </si>
  <si>
    <t xml:space="preserve">COMP.</t>
  </si>
  <si>
    <t xml:space="preserve">RODAPÉ HOSPITALAR ABAULADO, PVC 10CM</t>
  </si>
  <si>
    <t xml:space="preserve">GRANILITE + RODAPÉ GRANILITE CURVO</t>
  </si>
  <si>
    <t xml:space="preserve">COMPOSIÇÕES UENP - BASE SINAPI</t>
  </si>
  <si>
    <t xml:space="preserve">01</t>
  </si>
  <si>
    <t xml:space="preserve">KIT DE PORTA-PRONTA DE MADEIRA EM ACABAMENTO MELAMÍNICO BRANCO, FOLHA LEVE OU MÉDIA, E BATENTE METÁLICO, 90X210CM, COM REVESTIMENTO RESISTENTE A IMPACTOS (90X40CM) E BARRA PNE, FIXAÇÃO COM ARGAMASSA - FORNECIMENTO E INSTALAÇÃO. </t>
  </si>
  <si>
    <t xml:space="preserve">DESC.</t>
  </si>
  <si>
    <t xml:space="preserve">PORTA PARA O BANHEIRO PNE - P03 (VER PROJETO).</t>
  </si>
  <si>
    <t xml:space="preserve">BASEADO SINAPI</t>
  </si>
  <si>
    <t xml:space="preserve">90797</t>
  </si>
  <si>
    <t xml:space="preserve">UNIDADE</t>
  </si>
  <si>
    <t xml:space="preserve">COD</t>
  </si>
  <si>
    <t xml:space="preserve">VALOR MAT+EQ</t>
  </si>
  <si>
    <t xml:space="preserve">VALOR M.O</t>
  </si>
  <si>
    <t xml:space="preserve">VALOR UN</t>
  </si>
  <si>
    <t xml:space="preserve">VT MAT+EQ</t>
  </si>
  <si>
    <t xml:space="preserve">VT M.O</t>
  </si>
  <si>
    <t xml:space="preserve">VT</t>
  </si>
  <si>
    <t xml:space="preserve">INSUMO</t>
  </si>
  <si>
    <t xml:space="preserve">KIT PORTA PRONTA DE MADEIRA, FOLHA LEVE (NBR 15930) DE 900 X 2100 MM, DE 35 MM A 40 MM DE ESPESSURA, COM MARCO EM ACO, NUCLEO COLMEIA, CAPA LISA EM HDF, ACABAMENTO MELAMINICO BRANCO (INCLUI MARCO, ALIZARES, DOBRADICAS E FECHADURA)</t>
  </si>
  <si>
    <t xml:space="preserve">COMPOSIÇÃO</t>
  </si>
  <si>
    <t xml:space="preserve">CARPINTEIRO DE ESQUADRIA COM ENCARGOS COMPLEMENTARES</t>
  </si>
  <si>
    <t xml:space="preserve">H</t>
  </si>
  <si>
    <t xml:space="preserve">PEDREIRO COM ENCARGOS COMPLEMENTARES</t>
  </si>
  <si>
    <t xml:space="preserve">SERVENTE COM ENCARGOS COMPLEMENTARES</t>
  </si>
  <si>
    <t xml:space="preserve">ARGAMASSA TRAÇO 1:3 (EM VOLUME DE CIMENTO E AREIA MÉDIA ÚMIDA), PREPARO MANUAL. AF_08/2019</t>
  </si>
  <si>
    <t xml:space="preserve">CHAPA ACO INOX AISI 304 NUMERO 9 (E = 4 MM), ACABAMENTO NUMERO 1 (LAMINADO A QUENTE, FOSCO)</t>
  </si>
  <si>
    <t xml:space="preserve">ADESIVO ACRILICO DE BASE AQUOSA / COLA DE CONTATO</t>
  </si>
  <si>
    <t xml:space="preserve">02</t>
  </si>
  <si>
    <t xml:space="preserve">37401</t>
  </si>
  <si>
    <t xml:space="preserve">88267</t>
  </si>
  <si>
    <t xml:space="preserve">ENCANADOR OU BOMBEIRO HIDRÁULICO COM ENCARGOS COMPLEMENTARES</t>
  </si>
  <si>
    <t xml:space="preserve">88316</t>
  </si>
  <si>
    <t xml:space="preserve">03</t>
  </si>
  <si>
    <t xml:space="preserve">37400</t>
  </si>
  <si>
    <t xml:space="preserve">04</t>
  </si>
  <si>
    <t xml:space="preserve">PISO EM GRANILITE COM ACABAMENTO RESINADO</t>
  </si>
  <si>
    <t xml:space="preserve">PISO EM GRANILITE COM JUNTAS DE DILATAÇÃO A CADA 1,5M, ACABAMENTO LISO E RESINADO</t>
  </si>
  <si>
    <t xml:space="preserve">3671</t>
  </si>
  <si>
    <t xml:space="preserve">JUNTA PLASTICA DE DILATACAO PARA PISOS, COR CINZA, 17 X 3 MM (ALTURA X ESPESSURA)</t>
  </si>
  <si>
    <t xml:space="preserve">GRANILHA/ GRANA/ PEDRISCO OU AGREGADO EM MARMORE/ GRANITO/ QUARTZO E CALCARIO, PRETO, CINZA, PALHA OU BRANCO</t>
  </si>
  <si>
    <t xml:space="preserve">ARGAMASSA TRAÇO 1:3 (EM VOLUME DE CIMENTO E AREIA MÉDIA ÚMIDA) PARA CONTRAPISO, PREPARO MECÂNICO COM BETONEIRA 400 L. AF_08/2019</t>
  </si>
  <si>
    <t xml:space="preserve">RESINA ACRILICA PREMIUM BASE AGUA </t>
  </si>
  <si>
    <t xml:space="preserve">L</t>
  </si>
  <si>
    <t xml:space="preserve">POLIDORA DE PISO (POLITRIZ), PESO DE 100KG, DIÂMETRO 450 MM, MOTOR ELÉTRICO, POTÊNCIA 4 HP - CHP DIURNO. AF_09/2016</t>
  </si>
  <si>
    <t xml:space="preserve">CHP</t>
  </si>
  <si>
    <t xml:space="preserve">95277</t>
  </si>
  <si>
    <t xml:space="preserve">POLIDORA DE PISO (POLITRIZ), PESO DE 100KG, DIÂMETRO 450 MM, MOTOR ELÉTRICO, POTÊNCIA 4 HP - CHI DIURNO. AF_09/2016</t>
  </si>
  <si>
    <t xml:space="preserve">CHI</t>
  </si>
  <si>
    <t xml:space="preserve">05</t>
  </si>
  <si>
    <t xml:space="preserve">LIXAMENTO DE RESINA EXISTENTE E APLICAÇÃO DE NOVA CAMADA DE RESINA NO PISO E NO RODAPÉ DE GRANILITE</t>
  </si>
  <si>
    <t xml:space="preserve">102488</t>
  </si>
  <si>
    <t xml:space="preserve">PREPARO DO PISO CIMENTADO PARA PINTURA - LIXAMENTO E LIMPEZA. AF_05/2021</t>
  </si>
  <si>
    <t xml:space="preserve">MARMORISTA/GRANITEIRO COM ENCARGOS COMPLEMENTARES</t>
  </si>
  <si>
    <t xml:space="preserve">COMPOSICAO</t>
  </si>
  <si>
    <t xml:space="preserve">PINTOR COM ENCARGOS COMPLEMENTARES</t>
  </si>
  <si>
    <t xml:space="preserve">06</t>
  </si>
  <si>
    <t xml:space="preserve">REMOÇÃO E REINSTALAÇÃO DE PORTA E DIVISÓRIAS EM PERFIS DE AÇO E PAINÉIS EM CHAMA DE FIBRA DE MADEIRA</t>
  </si>
  <si>
    <t xml:space="preserve">96359</t>
  </si>
  <si>
    <t xml:space="preserve">MONTADOR DE ESTRUTURA METÁLICA COM ENCARGOS COMPLEMENTARES</t>
  </si>
  <si>
    <t xml:space="preserve">PARAFUSO DRY WALL, EM ACO ZINCADO, CABECA LENTILHA E PONTA BROCA (LB), LARGURA 4,2 MM, COMPRIMENTO 13 MM</t>
  </si>
  <si>
    <t xml:space="preserve">PARAFUSO DRY WALL, EM ACO FOSFATIZADO, CABECA TROMBETA E PONTA AGULHA (TA), COMPRIMENTO 25 MM</t>
  </si>
  <si>
    <t xml:space="preserve">PERFIL MONTANTE, FORMATO C, EM ACO ZINCADO, PARA ESTRUTURA PAREDE DRYWALL, E = 0,5 MM, 70 X 3000 MM (L X C)</t>
  </si>
  <si>
    <t xml:space="preserve">PERFIL GUIA, FORMATO U, EM ACO ZINCADO, PARA ESTRUTURA PAREDE DRYWALL, E = 0,5 MM, 70 X 3000 MM (L X C)</t>
  </si>
  <si>
    <t xml:space="preserve">OBRA: REFORMA NO HOSPITAL VETERINÁRIO - CLM</t>
  </si>
  <si>
    <t xml:space="preserve">Data do orçamento: SETEMBRO/2023</t>
  </si>
  <si>
    <t xml:space="preserve">REFERÊNCIA DE PREÇOS :  SINAPI_Custo_Ref_Composicoes_Analitico_PR_202308_Desonerado EMISSÃO 15/09/2023</t>
  </si>
  <si>
    <t xml:space="preserve">RESP.TÉCNICO: ENG.CIVIL FELIPE SCALA FRÂNCICA - CREA SP 5069900657</t>
  </si>
  <si>
    <t xml:space="preserve">CIRCULAÇÃO</t>
  </si>
  <si>
    <t xml:space="preserve">RECEPÇÃO</t>
  </si>
  <si>
    <t xml:space="preserve">1.1.1</t>
  </si>
  <si>
    <t xml:space="preserve">REMOÇÃO: PISO</t>
  </si>
  <si>
    <t xml:space="preserve">97633</t>
  </si>
  <si>
    <t xml:space="preserve">DEMOLIÇÃO DE REVESTIMENTO CERÂMICO, DE FORMA MANUAL, SEM REAPROVEITAMENTO. AF_12/2017</t>
  </si>
  <si>
    <t xml:space="preserve">m²</t>
  </si>
  <si>
    <t xml:space="preserve">1.1.2</t>
  </si>
  <si>
    <t xml:space="preserve">REGULARIZAÇÃO: PISO</t>
  </si>
  <si>
    <t xml:space="preserve">ARGAMASSA TRAÇO 1:3 (EM VOLUME DE CIMENTO E AREIA MÉDIA ÚMIDA) PARA CONTRAPISO, PREPARO MECÂNICO COM BETONEIRA 600 L. AF_08/2019</t>
  </si>
  <si>
    <t xml:space="preserve">m³</t>
  </si>
  <si>
    <t xml:space="preserve">1.1.3</t>
  </si>
  <si>
    <t xml:space="preserve">REVESTIMENTO: PISO</t>
  </si>
  <si>
    <t xml:space="preserve">1.1.4</t>
  </si>
  <si>
    <t xml:space="preserve">REVESTIMENTO: RODAPÉ (H=0,10cm)</t>
  </si>
  <si>
    <t xml:space="preserve">1.1.5</t>
  </si>
  <si>
    <t xml:space="preserve">PINTURA: PAREDE - FUNDO SELADOR</t>
  </si>
  <si>
    <t xml:space="preserve">1.1.6</t>
  </si>
  <si>
    <t xml:space="preserve">PINTURA ESMALTE: PAREDE (H=1,50m)</t>
  </si>
  <si>
    <t xml:space="preserve">1.1.7</t>
  </si>
  <si>
    <t xml:space="preserve">PINTURA ACRILICO: PAREDE (H=1,65m)</t>
  </si>
  <si>
    <t xml:space="preserve">ESPERA</t>
  </si>
  <si>
    <t xml:space="preserve">1.2.1</t>
  </si>
  <si>
    <t xml:space="preserve">1.2.2</t>
  </si>
  <si>
    <t xml:space="preserve">1.2.3</t>
  </si>
  <si>
    <t xml:space="preserve">1.2.4</t>
  </si>
  <si>
    <t xml:space="preserve">1.2.5</t>
  </si>
  <si>
    <t xml:space="preserve">1.2.6</t>
  </si>
  <si>
    <t xml:space="preserve">1.2.7</t>
  </si>
  <si>
    <t xml:space="preserve">1.3</t>
  </si>
  <si>
    <t xml:space="preserve">CIRCULAÇÃO 1</t>
  </si>
  <si>
    <t xml:space="preserve">1.3.1</t>
  </si>
  <si>
    <t xml:space="preserve">1.3.2</t>
  </si>
  <si>
    <t xml:space="preserve">1.3.3</t>
  </si>
  <si>
    <t xml:space="preserve">1.3.4</t>
  </si>
  <si>
    <t xml:space="preserve">1.3.5</t>
  </si>
  <si>
    <t xml:space="preserve">1.3.6</t>
  </si>
  <si>
    <t xml:space="preserve">1.3.7</t>
  </si>
  <si>
    <t xml:space="preserve">1.4</t>
  </si>
  <si>
    <t xml:space="preserve">CIRCULAÇÃO 2</t>
  </si>
  <si>
    <t xml:space="preserve">1.4.1</t>
  </si>
  <si>
    <t xml:space="preserve">1.4.2</t>
  </si>
  <si>
    <t xml:space="preserve">1.4.3</t>
  </si>
  <si>
    <t xml:space="preserve">1.4.4</t>
  </si>
  <si>
    <t xml:space="preserve">1.4.5</t>
  </si>
  <si>
    <t xml:space="preserve">1.4.6</t>
  </si>
  <si>
    <t xml:space="preserve">1.4.7</t>
  </si>
  <si>
    <t xml:space="preserve">1.5</t>
  </si>
  <si>
    <t xml:space="preserve">CIRCULAÇÃO 3</t>
  </si>
  <si>
    <t xml:space="preserve">1.5.1</t>
  </si>
  <si>
    <t xml:space="preserve">1.5.2</t>
  </si>
  <si>
    <t xml:space="preserve">1.5.3</t>
  </si>
  <si>
    <t xml:space="preserve">1.5.4</t>
  </si>
  <si>
    <t xml:space="preserve">1.5.5</t>
  </si>
  <si>
    <t xml:space="preserve">1.5.6</t>
  </si>
  <si>
    <t xml:space="preserve">1.5.7</t>
  </si>
  <si>
    <t xml:space="preserve">1.6</t>
  </si>
  <si>
    <t xml:space="preserve">CIRCULAÇÃO 4</t>
  </si>
  <si>
    <t xml:space="preserve">1.6.1</t>
  </si>
  <si>
    <t xml:space="preserve">1.6.2</t>
  </si>
  <si>
    <t xml:space="preserve">1.6.3</t>
  </si>
  <si>
    <t xml:space="preserve">1.6.4</t>
  </si>
  <si>
    <t xml:space="preserve">1.6.5</t>
  </si>
  <si>
    <t xml:space="preserve">1.6.6</t>
  </si>
  <si>
    <t xml:space="preserve">1.6.7</t>
  </si>
  <si>
    <t xml:space="preserve">SECRETARIA</t>
  </si>
  <si>
    <t xml:space="preserve">TROCA DE PISO</t>
  </si>
  <si>
    <t xml:space="preserve">2.1.1</t>
  </si>
  <si>
    <t xml:space="preserve">2.1.2</t>
  </si>
  <si>
    <t xml:space="preserve">2.1.3</t>
  </si>
  <si>
    <t xml:space="preserve">2.1.4</t>
  </si>
  <si>
    <t xml:space="preserve">2.1.5</t>
  </si>
  <si>
    <t xml:space="preserve">2.1.6</t>
  </si>
  <si>
    <t xml:space="preserve">2.1.7</t>
  </si>
  <si>
    <t xml:space="preserve">DIRETORIA</t>
  </si>
  <si>
    <t xml:space="preserve">3.1.1</t>
  </si>
  <si>
    <t xml:space="preserve">3.1.2</t>
  </si>
  <si>
    <t xml:space="preserve">3.1.3</t>
  </si>
  <si>
    <t xml:space="preserve">3.1.4</t>
  </si>
  <si>
    <t xml:space="preserve">3.1.5</t>
  </si>
  <si>
    <t xml:space="preserve">3.1.6</t>
  </si>
  <si>
    <t xml:space="preserve">3.1.7</t>
  </si>
  <si>
    <t xml:space="preserve">FARMÁCIA</t>
  </si>
  <si>
    <t xml:space="preserve">CLÍNICAS</t>
  </si>
  <si>
    <t xml:space="preserve">CLINICA 1 </t>
  </si>
  <si>
    <t xml:space="preserve">5.1.1</t>
  </si>
  <si>
    <t xml:space="preserve">5.1.2</t>
  </si>
  <si>
    <t xml:space="preserve">COMPACTAÇÃO: PISO</t>
  </si>
  <si>
    <t xml:space="preserve">96385</t>
  </si>
  <si>
    <t xml:space="preserve">EXECUÇÃO E COMPACTAÇÃO DE ATERRO COM SOLO PREDOMINANTEMENTE ARGILOSO - EXCLUSIVE SOLO, ESCAVAÇÃO, CARGA E TRANSPORTE. AF_11/2019</t>
  </si>
  <si>
    <t xml:space="preserve">5.1.3</t>
  </si>
  <si>
    <t xml:space="preserve">5.1.4</t>
  </si>
  <si>
    <t xml:space="preserve">5.1.5</t>
  </si>
  <si>
    <t xml:space="preserve">5.1.6</t>
  </si>
  <si>
    <t xml:space="preserve">5.1.7</t>
  </si>
  <si>
    <t xml:space="preserve">5.1.8</t>
  </si>
  <si>
    <t xml:space="preserve">CLINICA 2</t>
  </si>
  <si>
    <t xml:space="preserve">5.2.1</t>
  </si>
  <si>
    <t xml:space="preserve">5.2.2</t>
  </si>
  <si>
    <t xml:space="preserve">5.2.3</t>
  </si>
  <si>
    <t xml:space="preserve">5.2.4</t>
  </si>
  <si>
    <t xml:space="preserve">5.2.5</t>
  </si>
  <si>
    <t xml:space="preserve">5.2.6</t>
  </si>
  <si>
    <t xml:space="preserve">5.2.7</t>
  </si>
  <si>
    <t xml:space="preserve">CLINICA 3</t>
  </si>
  <si>
    <t xml:space="preserve">5.3.1</t>
  </si>
  <si>
    <t xml:space="preserve">5.3.2</t>
  </si>
  <si>
    <t xml:space="preserve">5.3.3</t>
  </si>
  <si>
    <t xml:space="preserve">5.3.4</t>
  </si>
  <si>
    <t xml:space="preserve">5.3.5</t>
  </si>
  <si>
    <t xml:space="preserve">5.3.6</t>
  </si>
  <si>
    <t xml:space="preserve">5.3.7</t>
  </si>
  <si>
    <t xml:space="preserve">AMBULATÓRIO</t>
  </si>
  <si>
    <t xml:space="preserve">AMBUL. 1</t>
  </si>
  <si>
    <t xml:space="preserve">6.1.1</t>
  </si>
  <si>
    <t xml:space="preserve">6.1.2</t>
  </si>
  <si>
    <t xml:space="preserve">6.1.3</t>
  </si>
  <si>
    <t xml:space="preserve">6.1.4</t>
  </si>
  <si>
    <t xml:space="preserve">6.1.5</t>
  </si>
  <si>
    <t xml:space="preserve">6.1.6</t>
  </si>
  <si>
    <t xml:space="preserve">6.1.7</t>
  </si>
  <si>
    <t xml:space="preserve">AMBUL. 2</t>
  </si>
  <si>
    <t xml:space="preserve">6.2.1</t>
  </si>
  <si>
    <t xml:space="preserve">6.2.2</t>
  </si>
  <si>
    <t xml:space="preserve">6.2.3</t>
  </si>
  <si>
    <t xml:space="preserve">6.2.4</t>
  </si>
  <si>
    <t xml:space="preserve">6.2.5</t>
  </si>
  <si>
    <t xml:space="preserve">6.2.6</t>
  </si>
  <si>
    <t xml:space="preserve">6.2.7</t>
  </si>
  <si>
    <t xml:space="preserve">AMBUL. 3</t>
  </si>
  <si>
    <t xml:space="preserve">6.3.1</t>
  </si>
  <si>
    <t xml:space="preserve">6.3.2</t>
  </si>
  <si>
    <t xml:space="preserve">6.3.3</t>
  </si>
  <si>
    <t xml:space="preserve">6.3.4</t>
  </si>
  <si>
    <t xml:space="preserve">6.3.5</t>
  </si>
  <si>
    <t xml:space="preserve">6.3.6</t>
  </si>
  <si>
    <t xml:space="preserve">6.3.7</t>
  </si>
  <si>
    <t xml:space="preserve">LABORATÓRIO</t>
  </si>
  <si>
    <t xml:space="preserve">7.1.1</t>
  </si>
  <si>
    <t xml:space="preserve">7.1.2</t>
  </si>
  <si>
    <t xml:space="preserve">7.1.3</t>
  </si>
  <si>
    <t xml:space="preserve">7.1.4</t>
  </si>
  <si>
    <t xml:space="preserve">7.1.5</t>
  </si>
  <si>
    <t xml:space="preserve">7.1.6</t>
  </si>
  <si>
    <t xml:space="preserve">7.1.7</t>
  </si>
  <si>
    <t xml:space="preserve">RAIO-X</t>
  </si>
  <si>
    <t xml:space="preserve">8.1.1</t>
  </si>
  <si>
    <t xml:space="preserve">8.1.2</t>
  </si>
  <si>
    <t xml:space="preserve">8.1.3</t>
  </si>
  <si>
    <t xml:space="preserve">8.1.4</t>
  </si>
  <si>
    <t xml:space="preserve">8.1.5</t>
  </si>
  <si>
    <t xml:space="preserve">8.1.6</t>
  </si>
  <si>
    <t xml:space="preserve">8.1.7</t>
  </si>
  <si>
    <t xml:space="preserve">SALA RESIDENTES</t>
  </si>
  <si>
    <t xml:space="preserve">TROCA DE PISO					</t>
  </si>
  <si>
    <t xml:space="preserve">9.1.1</t>
  </si>
  <si>
    <t xml:space="preserve">9.1.2</t>
  </si>
  <si>
    <t xml:space="preserve">9.1.3</t>
  </si>
  <si>
    <t xml:space="preserve">9.1.4</t>
  </si>
  <si>
    <t xml:space="preserve">9.1.5</t>
  </si>
  <si>
    <t xml:space="preserve">9.1.6</t>
  </si>
  <si>
    <t xml:space="preserve">9.1.7</t>
  </si>
  <si>
    <t xml:space="preserve">CANIL E GATIL</t>
  </si>
  <si>
    <t xml:space="preserve">PISO CERÂMICO</t>
  </si>
  <si>
    <t xml:space="preserve">10.1.1</t>
  </si>
  <si>
    <t xml:space="preserve">10.1.2</t>
  </si>
  <si>
    <t xml:space="preserve">10.1.3</t>
  </si>
  <si>
    <t xml:space="preserve">10.1.4</t>
  </si>
  <si>
    <t xml:space="preserve">10.1.5</t>
  </si>
  <si>
    <t xml:space="preserve">10.1.6</t>
  </si>
  <si>
    <t xml:space="preserve">10.1.7</t>
  </si>
  <si>
    <t xml:space="preserve">GAIOLAS (CANIL)</t>
  </si>
  <si>
    <t xml:space="preserve">10.2.1</t>
  </si>
  <si>
    <t xml:space="preserve">DEMOLIÇÃO: PAREDE</t>
  </si>
  <si>
    <t xml:space="preserve">DEMOLIÇÃO DE ALVENARIA DE BLOCO FURADO, DE FORMA MANUAL, SEM REAPROVEITAMENTO. AF_12/2017</t>
  </si>
  <si>
    <t xml:space="preserve">10.2.2</t>
  </si>
  <si>
    <t xml:space="preserve">REGULARIZAÇÃO: PAREDE - CHAPISCO</t>
  </si>
  <si>
    <t xml:space="preserve">CHAPISCO APLICADO EM ALVENARIAS E ESTRUTURAS DE CONCRETO INTERNAS, COM COLHER DE PEDREIRO.  ARGAMASSA TRAÇO 1:3 COM PREPARO MANUAL. AF_06/2014</t>
  </si>
  <si>
    <t xml:space="preserve">10.2.3</t>
  </si>
  <si>
    <t xml:space="preserve">REGULARIZAÇÃO: PAREDE - REBOCO</t>
  </si>
  <si>
    <t xml:space="preserve">MASSA ÚNICA, PARA RECEBIMENTO DE PINTURA, EM ARGAMASSA TRAÇO 1:2:8, PREPARO MECÂNICO COM BETONEIRA 400L, APLICADA MANUALMENTE EM FACES INTERNAS DE PAREDES, ESPESSURA DE 20MM, COM EXECUÇÃO DE TALISCAS. AF_06/2014</t>
  </si>
  <si>
    <t xml:space="preserve">ANESTESIA</t>
  </si>
  <si>
    <t xml:space="preserve">11.1.1</t>
  </si>
  <si>
    <t xml:space="preserve">11.1.2</t>
  </si>
  <si>
    <t xml:space="preserve">11.1.3</t>
  </si>
  <si>
    <t xml:space="preserve">11.1.4</t>
  </si>
  <si>
    <t xml:space="preserve">11.1.5</t>
  </si>
  <si>
    <t xml:space="preserve">11.1.6</t>
  </si>
  <si>
    <t xml:space="preserve">11.1.7</t>
  </si>
  <si>
    <t xml:space="preserve">TÉCNICA CIRURGICA</t>
  </si>
  <si>
    <t xml:space="preserve">12.1.1</t>
  </si>
  <si>
    <t xml:space="preserve">12.1.2</t>
  </si>
  <si>
    <t xml:space="preserve">12.1.3</t>
  </si>
  <si>
    <t xml:space="preserve">12.1.4</t>
  </si>
  <si>
    <t xml:space="preserve">12.1.5</t>
  </si>
  <si>
    <t xml:space="preserve">12.1.6</t>
  </si>
  <si>
    <t xml:space="preserve">12.1.7</t>
  </si>
  <si>
    <t xml:space="preserve">12.1.9</t>
  </si>
  <si>
    <t xml:space="preserve">RALOS</t>
  </si>
  <si>
    <t xml:space="preserve">89710</t>
  </si>
  <si>
    <t xml:space="preserve">RALO SECO, PVC, DN 100 X 40 MM, JUNTA SOLDÁVEL, FORNECIDO E INSTALADO EM RAMAL DE DESCARGA OU EM RAMAL DE ESGOTO SANITÁRIO. AF_12/2014</t>
  </si>
  <si>
    <t xml:space="preserve">un.</t>
  </si>
  <si>
    <t xml:space="preserve">COPA E COZINHA</t>
  </si>
  <si>
    <t xml:space="preserve">13.1.1</t>
  </si>
  <si>
    <t xml:space="preserve">13.1.2</t>
  </si>
  <si>
    <t xml:space="preserve">13.1.3</t>
  </si>
  <si>
    <t xml:space="preserve">13.1.4</t>
  </si>
  <si>
    <t xml:space="preserve">13.1.5</t>
  </si>
  <si>
    <t xml:space="preserve">13.1.6</t>
  </si>
  <si>
    <t xml:space="preserve">13.1.7</t>
  </si>
  <si>
    <t xml:space="preserve">DEPÓSITO</t>
  </si>
  <si>
    <t xml:space="preserve">REFORMA - ABRIGO DE LIXO                                     </t>
  </si>
  <si>
    <t xml:space="preserve">14.1.1</t>
  </si>
  <si>
    <t xml:space="preserve">14.1.2</t>
  </si>
  <si>
    <t xml:space="preserve">REMOÇÃO: PORTAS</t>
  </si>
  <si>
    <t xml:space="preserve">REMOÇÃO DE PORTAS, DE FORMA MANUAL, SEM REAPROVEITAMENTO. AF_12/2017</t>
  </si>
  <si>
    <t xml:space="preserve">14.1.3</t>
  </si>
  <si>
    <t xml:space="preserve">REMOÇÃO: JANELA</t>
  </si>
  <si>
    <t xml:space="preserve">REMOÇÃO DE JANELAS, DE FORMA MANUAL, SEM REAPROVEITAMENTO. AF_12/2017</t>
  </si>
  <si>
    <t xml:space="preserve">14.1.4</t>
  </si>
  <si>
    <t xml:space="preserve">REMOÇÃO: AZULEIJO</t>
  </si>
  <si>
    <t xml:space="preserve">14.1.5</t>
  </si>
  <si>
    <t xml:space="preserve">14.1.6</t>
  </si>
  <si>
    <t xml:space="preserve">14.1.7</t>
  </si>
  <si>
    <t xml:space="preserve">97637</t>
  </si>
  <si>
    <t xml:space="preserve">DEMOLIÇÃO DE REVESTIMENTO CERÂMICO, DE FORMA MANUAL, SEM REAPROVEITAMENTO. AF_12/2021</t>
  </si>
  <si>
    <t xml:space="preserve">14.1.8</t>
  </si>
  <si>
    <t xml:space="preserve">14.1.9</t>
  </si>
  <si>
    <t xml:space="preserve">14.1.10</t>
  </si>
  <si>
    <t xml:space="preserve">14.1.11</t>
  </si>
  <si>
    <t xml:space="preserve">REVEST. PAREDE (até o teto)</t>
  </si>
  <si>
    <t xml:space="preserve">87265</t>
  </si>
  <si>
    <t xml:space="preserve">REVESTIMENTO CERÂMICO PARA PAREDES INTERNAS COM PLACAS TIPO ESMALTADA EXTRA DE DIMENSÕES 20X20 CM APLICADAS EM AMBIENTES DE ÁREA MAIOR QUE 5 M² NA ALTURA INTEIRA DAS PAREDES. AF_06/2014</t>
  </si>
  <si>
    <t xml:space="preserve">14.2.1</t>
  </si>
  <si>
    <t xml:space="preserve">14.2.2</t>
  </si>
  <si>
    <t xml:space="preserve">14.2.3</t>
  </si>
  <si>
    <t xml:space="preserve">14.2.4</t>
  </si>
  <si>
    <t xml:space="preserve">14.2.5</t>
  </si>
  <si>
    <t xml:space="preserve">14.2.6</t>
  </si>
  <si>
    <t xml:space="preserve">14.2.7</t>
  </si>
  <si>
    <t xml:space="preserve">VESTIÁRIO</t>
  </si>
  <si>
    <t xml:space="preserve">15.1.1</t>
  </si>
  <si>
    <t xml:space="preserve">15.1.2</t>
  </si>
  <si>
    <t xml:space="preserve">15.1.3</t>
  </si>
  <si>
    <t xml:space="preserve">15.1.4</t>
  </si>
  <si>
    <t xml:space="preserve">15.1.5</t>
  </si>
  <si>
    <t xml:space="preserve">15.1.6</t>
  </si>
  <si>
    <t xml:space="preserve">15.1.7</t>
  </si>
  <si>
    <t xml:space="preserve">CIRURGIA</t>
  </si>
  <si>
    <t xml:space="preserve">16.1.1</t>
  </si>
  <si>
    <t xml:space="preserve">16.1.2</t>
  </si>
  <si>
    <t xml:space="preserve">16.1.3</t>
  </si>
  <si>
    <t xml:space="preserve">16.1.4</t>
  </si>
  <si>
    <t xml:space="preserve">16.1.5</t>
  </si>
  <si>
    <t xml:space="preserve">16.1.6</t>
  </si>
  <si>
    <t xml:space="preserve">16.1.7</t>
  </si>
  <si>
    <t xml:space="preserve">MEDICAÇÃO</t>
  </si>
  <si>
    <t xml:space="preserve">17.1.1</t>
  </si>
  <si>
    <t xml:space="preserve">17.1.2</t>
  </si>
  <si>
    <t xml:space="preserve">17.1.3</t>
  </si>
  <si>
    <t xml:space="preserve">17.1.4</t>
  </si>
  <si>
    <t xml:space="preserve">17.1.5</t>
  </si>
  <si>
    <t xml:space="preserve">17.1.6</t>
  </si>
  <si>
    <t xml:space="preserve">17.1.7</t>
  </si>
  <si>
    <t xml:space="preserve">ESTERILIZAÇÃO</t>
  </si>
  <si>
    <t xml:space="preserve">18.1.1</t>
  </si>
  <si>
    <t xml:space="preserve">18.1.2</t>
  </si>
  <si>
    <t xml:space="preserve">18.1.3</t>
  </si>
  <si>
    <t xml:space="preserve">18.1.4</t>
  </si>
  <si>
    <t xml:space="preserve">18.1.5</t>
  </si>
  <si>
    <t xml:space="preserve">18.1.6</t>
  </si>
  <si>
    <t xml:space="preserve">18.1.7</t>
  </si>
  <si>
    <t xml:space="preserve">ÁREA DE SERVIÇO</t>
  </si>
  <si>
    <t xml:space="preserve">19.1.1</t>
  </si>
  <si>
    <t xml:space="preserve">19.1.2</t>
  </si>
  <si>
    <t xml:space="preserve">19.1.3</t>
  </si>
  <si>
    <t xml:space="preserve">19.1.4</t>
  </si>
  <si>
    <t xml:space="preserve">19.1.5</t>
  </si>
  <si>
    <t xml:space="preserve">19.1.6</t>
  </si>
  <si>
    <t xml:space="preserve">19.1.7</t>
  </si>
  <si>
    <t xml:space="preserve">DEMOLIÇÃO</t>
  </si>
  <si>
    <t xml:space="preserve">20.1.1</t>
  </si>
  <si>
    <t xml:space="preserve">20.1.2</t>
  </si>
  <si>
    <t xml:space="preserve">20.1.3</t>
  </si>
  <si>
    <t xml:space="preserve">REMOÇÃO: BS, MICTÓRIO E LAVATÓRIO</t>
  </si>
  <si>
    <t xml:space="preserve">REMOÇÃO DE LOUÇAS, DE FORMA MANUAL, SEM REAPROVEITAMENTO. AF_12/2017</t>
  </si>
  <si>
    <t xml:space="preserve">20.1.4</t>
  </si>
  <si>
    <t xml:space="preserve">REMOÇÃO: TUBULAÇÕES</t>
  </si>
  <si>
    <t xml:space="preserve">97662</t>
  </si>
  <si>
    <t xml:space="preserve">REMOÇÃO DE TUBULAÇÕES (TUBOS E CONEXÕES) DE ÁGUA FRIA, DE FORMA MANUAL, SEM REAPROVEITAMENTO. AF_12/2017</t>
  </si>
  <si>
    <t xml:space="preserve">m</t>
  </si>
  <si>
    <t xml:space="preserve">20.1.5</t>
  </si>
  <si>
    <t xml:space="preserve">20.1.6</t>
  </si>
  <si>
    <t xml:space="preserve">20.1.7</t>
  </si>
  <si>
    <t xml:space="preserve">20.1.8</t>
  </si>
  <si>
    <t xml:space="preserve">REFORMA</t>
  </si>
  <si>
    <t xml:space="preserve">20.2.5</t>
  </si>
  <si>
    <t xml:space="preserve">PORTA 80X190 - DIVISÓRIA (4 unidades)</t>
  </si>
  <si>
    <t xml:space="preserve">20.2.6</t>
  </si>
  <si>
    <t xml:space="preserve">PORTA 90X210 -  ALUMÍNIO (1 unidade)</t>
  </si>
  <si>
    <t xml:space="preserve">91341</t>
  </si>
  <si>
    <t xml:space="preserve">20.2.7</t>
  </si>
  <si>
    <t xml:space="preserve">PORTA 80X210 - MADEIRA (2 unidades)</t>
  </si>
  <si>
    <t xml:space="preserve">90822</t>
  </si>
  <si>
    <t xml:space="preserve">PORTA DE MADEIRA PARA PINTURA, SEMI-OCA (LEVE OU MÉDIA), 80X210CM, ESPESSURA DE 3,5CM, INCLUSO DOBRADIÇAS - FORNECIMENTO E INSTALAÇÃO. AF_12/2019</t>
  </si>
  <si>
    <t xml:space="preserve">20.2.8</t>
  </si>
  <si>
    <t xml:space="preserve">FECHADURAS</t>
  </si>
  <si>
    <t xml:space="preserve">91305</t>
  </si>
  <si>
    <t xml:space="preserve">FECHADURA DE EMBUTIR PARA PORTA DE BANHEIRO, COMPLETA, ACABAMENTO PADRÃO POPULAR, INCLUSO EXECUÇÃO DE FURO - FORNECIMENTO E INSTALAÇÃO. AF_12/2019</t>
  </si>
  <si>
    <t xml:space="preserve">20.2.9</t>
  </si>
  <si>
    <t xml:space="preserve">DIVISÓRIA - GRANITO (ALTURA = 2,10M)</t>
  </si>
  <si>
    <t xml:space="preserve">20.2.10</t>
  </si>
  <si>
    <t xml:space="preserve">PINTURA: TETO</t>
  </si>
  <si>
    <t xml:space="preserve">88496</t>
  </si>
  <si>
    <t xml:space="preserve">APLICAÇÃO E LIXAMENTO DE MASSA LÁTEX EM TETO, DUAS DEMÃOS. AF_06/2014</t>
  </si>
  <si>
    <t xml:space="preserve">20.2.11</t>
  </si>
  <si>
    <t xml:space="preserve">20.2.14</t>
  </si>
  <si>
    <t xml:space="preserve">ESPELHO (50X60) - 5 UN</t>
  </si>
  <si>
    <t xml:space="preserve">COMP. 05</t>
  </si>
  <si>
    <t xml:space="preserve">ESPELHO CRISTAL, ESPESSURA 4MM, COM PARAFUSOS DE FIXACAO, SEM MOLDURA</t>
  </si>
  <si>
    <t xml:space="preserve">20.2.16</t>
  </si>
  <si>
    <t xml:space="preserve">COMP. 04</t>
  </si>
  <si>
    <t xml:space="preserve">20.2.17</t>
  </si>
  <si>
    <t xml:space="preserve">20.2.18</t>
  </si>
  <si>
    <t xml:space="preserve">COMP. 03</t>
  </si>
  <si>
    <t xml:space="preserve">20.2.19</t>
  </si>
  <si>
    <t xml:space="preserve">20.2.20</t>
  </si>
  <si>
    <t xml:space="preserve">20.2.21</t>
  </si>
  <si>
    <t xml:space="preserve">20.2.22</t>
  </si>
  <si>
    <t xml:space="preserve">20.2.23</t>
  </si>
  <si>
    <t xml:space="preserve">20.2.24</t>
  </si>
  <si>
    <t xml:space="preserve">20.2.25</t>
  </si>
  <si>
    <t xml:space="preserve">PILARES - AÇO</t>
  </si>
  <si>
    <t xml:space="preserve">ARMAÇÃO DE BLOCO, VIGA BALDRAME OU SAPATA UTILIZANDO AÇO CA-50 DE 10 MM - MONTAGEM. AF_06/2017</t>
  </si>
  <si>
    <t xml:space="preserve">kg</t>
  </si>
  <si>
    <t xml:space="preserve">20.2.26</t>
  </si>
  <si>
    <t xml:space="preserve">20.2.27</t>
  </si>
  <si>
    <t xml:space="preserve">20.2.28</t>
  </si>
  <si>
    <t xml:space="preserve">VIGAS - AÇO</t>
  </si>
  <si>
    <t xml:space="preserve">96545</t>
  </si>
  <si>
    <t xml:space="preserve">ARMAÇÃO DE BLOCO, VIGA BALDRAME OU SAPATA UTILIZANDO AÇO CA-50 DE 8 MM - MONTAGEM. AF_06/2017</t>
  </si>
  <si>
    <t xml:space="preserve">20.2.29</t>
  </si>
  <si>
    <t xml:space="preserve">20.2.30</t>
  </si>
  <si>
    <t xml:space="preserve">FABRICAÇÃO, MONTAGEM E DESMONTAGEM DE FÔRMA PARA BLOCO DE COROAMENTO, EM MADEIRA SERRADA, E=25 MM, 4 UTILIZAÇÕES. AF_06/2017</t>
  </si>
  <si>
    <t xml:space="preserve">20.2.31</t>
  </si>
  <si>
    <t xml:space="preserve">BLOCO - AÇO</t>
  </si>
  <si>
    <t xml:space="preserve">20.2.32</t>
  </si>
  <si>
    <t xml:space="preserve">20.2.33</t>
  </si>
  <si>
    <t xml:space="preserve">PAREDE: CHAPISCO</t>
  </si>
  <si>
    <t xml:space="preserve">20.2.34</t>
  </si>
  <si>
    <t xml:space="preserve">PAREDE: REBOCO</t>
  </si>
  <si>
    <t xml:space="preserve">20.2.35</t>
  </si>
  <si>
    <t xml:space="preserve">REFORMA - HIDROSSANITÁRIO</t>
  </si>
  <si>
    <t xml:space="preserve">20.3.1</t>
  </si>
  <si>
    <t xml:space="preserve">86888</t>
  </si>
  <si>
    <t xml:space="preserve">VASO SANITÁRIO SIFONADO COM CAIXA ACOPLADA LOUÇA BRANCA - FORNECIMENTO E INSTALAÇÃO. AF_01/2020</t>
  </si>
  <si>
    <t xml:space="preserve">20.3.2</t>
  </si>
  <si>
    <t xml:space="preserve">VASO SANIT. - ASSENTO</t>
  </si>
  <si>
    <t xml:space="preserve">20.3.3</t>
  </si>
  <si>
    <t xml:space="preserve">LAVATÓRIO</t>
  </si>
  <si>
    <t xml:space="preserve">86939</t>
  </si>
  <si>
    <t xml:space="preserve">LAVATÓRIO LOUÇA BRANCA COM COLUNA, *44 X 35,5* CM, PADRÃO POPULAR, INCLUSO SIFÃO FLEXÍVEL EM PVC, VÁLVULA E ENGATE FLEXÍVEL 30CM EM PLÁSTICO E COM TORNEIRA CROMADA PADRÃO POPULAR - FORNECIMENTO E INSTALAÇÃO. AF_01/2020</t>
  </si>
  <si>
    <t xml:space="preserve">20.3.4</t>
  </si>
  <si>
    <t xml:space="preserve">LAVATÓRIO PNE</t>
  </si>
  <si>
    <t xml:space="preserve">un</t>
  </si>
  <si>
    <t xml:space="preserve">20.3.5</t>
  </si>
  <si>
    <t xml:space="preserve">TORNEIRA LAV.</t>
  </si>
  <si>
    <t xml:space="preserve">COMP. 02</t>
  </si>
  <si>
    <t xml:space="preserve">TORNEIRA CROMADA DE MESA PARA LAVATORIO, ACIONAMENTO TEMPORIZADO TIPO PRESSMATIC</t>
  </si>
  <si>
    <t xml:space="preserve">20.3.6</t>
  </si>
  <si>
    <t xml:space="preserve">REG. GAV. 3/4" C/ CANOPLA</t>
  </si>
  <si>
    <t xml:space="preserve">REGISTRO DE GAVETA BRUTO, LATÃO, ROSCÁVEL, 3/4", COM ACABAMENTO E CANOPLA CROMADOS. FORNECIDO E INSTALADO EM RAMAL DE ÁGUA. AF_12/2014</t>
  </si>
  <si>
    <t xml:space="preserve">20.3.7</t>
  </si>
  <si>
    <t xml:space="preserve">REG. GAV. 1 1/2" C/ CANOPLA</t>
  </si>
  <si>
    <t xml:space="preserve">94794</t>
  </si>
  <si>
    <t xml:space="preserve">REGISTRO DE GAVETA BRUTO, LATÃO, ROSCÁVEL, 1 1/2, COM ACABAMENTO E CANOPLA CROMADOS, INSTALADO EM RESERVAÇÃO DE ÁGUA DE EDIFICAÇÃO QUE POSSUA RESERVATÓRIO DE FIBRA/FIBROCIMENTO  FORNECIMENTO E INSTALAÇÃO. AF_06/2016</t>
  </si>
  <si>
    <t xml:space="preserve">20.3.8</t>
  </si>
  <si>
    <t xml:space="preserve">TUBULAÇÃO: AF - 20MM</t>
  </si>
  <si>
    <t xml:space="preserve">89401</t>
  </si>
  <si>
    <t xml:space="preserve">TUBO, PVC, SOLDÁVEL, DN 20MM, INSTALADO EM RAMAL DE DISTRIBUIÇÃO DE ÁGUA - FORNECIMENTO E INSTALAÇÃO. AF_06/2022</t>
  </si>
  <si>
    <t xml:space="preserve">20.3.9</t>
  </si>
  <si>
    <t xml:space="preserve">TUBULAÇÃO: AF - 25MM</t>
  </si>
  <si>
    <t xml:space="preserve">TUBO, PVC, SOLDÁVEL, DN 25MM, INSTALADO EM RAMAL DE DISTRIBUIÇÃO DE ÁGUA - FORNECIMENTO E INSTALAÇÃO. AF_12/2014</t>
  </si>
  <si>
    <t xml:space="preserve">20.3.10</t>
  </si>
  <si>
    <t xml:space="preserve">CONEXÕES AF</t>
  </si>
  <si>
    <t xml:space="preserve">20.3.11</t>
  </si>
  <si>
    <t xml:space="preserve">20.3.12</t>
  </si>
  <si>
    <t xml:space="preserve">20.3.13</t>
  </si>
  <si>
    <t xml:space="preserve">20.3.14</t>
  </si>
  <si>
    <t xml:space="preserve">20.3.15</t>
  </si>
  <si>
    <t xml:space="preserve">TUBULAÇÃO: ESGOTO</t>
  </si>
  <si>
    <t xml:space="preserve">20.3.16</t>
  </si>
  <si>
    <t xml:space="preserve">20.3.17</t>
  </si>
  <si>
    <t xml:space="preserve">20.3.18</t>
  </si>
  <si>
    <t xml:space="preserve">CONEXÕES ESGOTO</t>
  </si>
  <si>
    <t xml:space="preserve">20.3.19</t>
  </si>
  <si>
    <t xml:space="preserve">20.3.20</t>
  </si>
  <si>
    <t xml:space="preserve">20.3.21</t>
  </si>
  <si>
    <t xml:space="preserve">20.3.22</t>
  </si>
  <si>
    <t xml:space="preserve">RALO </t>
  </si>
  <si>
    <t xml:space="preserve">89707</t>
  </si>
  <si>
    <t xml:space="preserve">CAIXA SIFONADA, PVC, DN 100 X 100 X 50 MM, JUNTA ELÁSTICA, FORNECIDA E INSTALADA EM RAMAL DE DESCARGA OU EM RAMAL DE ESGOTO SANITÁRIO. AF_08/2022</t>
  </si>
  <si>
    <t xml:space="preserve">20.3.23</t>
  </si>
  <si>
    <t xml:space="preserve">RALO</t>
  </si>
  <si>
    <t xml:space="preserve">89709</t>
  </si>
  <si>
    <t xml:space="preserve">RALO SIFONADO, PVC, DN 100 X 40 MM, JUNTA SOLDÁVEL, FORNECIDO E INSTALADO EM RAMAL DE DESCARGA OU EM RAMAL DE ESGOTO SANITÁRIO. AF_08/2022</t>
  </si>
  <si>
    <t xml:space="preserve">20.3.24</t>
  </si>
  <si>
    <t xml:space="preserve">TAMPA DO RALO</t>
  </si>
  <si>
    <t xml:space="preserve">11732/ INSUMOS</t>
  </si>
  <si>
    <t xml:space="preserve">GRELHA FIXA, PVC CROMADA, REDONDA, 150 MM, PARA RALOS E CAIXAS</t>
  </si>
  <si>
    <t xml:space="preserve">20.3.25</t>
  </si>
  <si>
    <t xml:space="preserve">CAIXA DE PASSAGEM/ INSPEÇÃO ESGOTO 60X60CM</t>
  </si>
  <si>
    <t xml:space="preserve">97906</t>
  </si>
  <si>
    <t xml:space="preserve">CAIXA ENTERRADA HIDRÁULICA RETANGULAR, EM ALVENARIA COM BLOCOS DE CONCRETO, DIMENSÕES INTERNAS: 0,6X0,6X0,6 M PARA REDE DE ESGOTO. AF_12/2020</t>
  </si>
  <si>
    <t xml:space="preserve">20.4</t>
  </si>
  <si>
    <t xml:space="preserve">REFORMA - ELÉTRICO</t>
  </si>
  <si>
    <t xml:space="preserve">20.4.1</t>
  </si>
  <si>
    <t xml:space="preserve">INTERRUPTOR</t>
  </si>
  <si>
    <t xml:space="preserve">91953</t>
  </si>
  <si>
    <t xml:space="preserve">INTERRUPTOR SIMPLES (1 MÓDULO), 10A/250V, INCLUINDO SUPORTE E PLACA - FORNECIMENTO E INSTALAÇÃO. AF_12/2015</t>
  </si>
  <si>
    <t xml:space="preserve">20.4.2</t>
  </si>
  <si>
    <t xml:space="preserve">LUMINÁRIA</t>
  </si>
  <si>
    <t xml:space="preserve">COMP. 01</t>
  </si>
  <si>
    <t xml:space="preserve">LUMINÁRIA TIPO CALHA, DE SOBREPOR, COM 2 LÂMPADAS TUBULARES LED DE 18 W - FORNECIMENTO E INSTALAÇÃO.</t>
  </si>
  <si>
    <t xml:space="preserve">20.4.3</t>
  </si>
  <si>
    <t xml:space="preserve">TOMADA 110v</t>
  </si>
  <si>
    <t xml:space="preserve">03297/ORSE</t>
  </si>
  <si>
    <t xml:space="preserve">PONTO DE TOMADA 2P+T, ABNT, DE EMBUTIR, 10 A, COM ELETRODUTO DE PVC RÍGIDO EMBUTIDO Ø 3/4", FIO RIGIDO 2,5MM² (FIO 12), INCLUSIVE PLACA EM PVC E ATERRAMENTO</t>
  </si>
  <si>
    <t xml:space="preserve">20.4.4</t>
  </si>
  <si>
    <t xml:space="preserve">CABEAMENTOS</t>
  </si>
  <si>
    <t xml:space="preserve">21</t>
  </si>
  <si>
    <t xml:space="preserve">CIRURGIA/ ANESTESIA (PORTE GRANDE)</t>
  </si>
  <si>
    <t xml:space="preserve">21.1</t>
  </si>
  <si>
    <t xml:space="preserve">21.1.1</t>
  </si>
  <si>
    <t xml:space="preserve">21.1.2</t>
  </si>
  <si>
    <t xml:space="preserve">21.1.3</t>
  </si>
  <si>
    <t xml:space="preserve">21.1.4</t>
  </si>
  <si>
    <t xml:space="preserve">21.1.5</t>
  </si>
  <si>
    <t xml:space="preserve">21.1.6</t>
  </si>
  <si>
    <t xml:space="preserve">21.1.7</t>
  </si>
  <si>
    <t xml:space="preserve">22</t>
  </si>
  <si>
    <t xml:space="preserve">22.1</t>
  </si>
  <si>
    <t xml:space="preserve">TROCA DE RALOS</t>
  </si>
  <si>
    <t xml:space="preserve">22.1.1</t>
  </si>
  <si>
    <t xml:space="preserve">RALOS - ABRE E FECHA - ROTATIVO</t>
  </si>
  <si>
    <t xml:space="preserve">89495</t>
  </si>
  <si>
    <t xml:space="preserve">RALO SIFONADO, PVC, DN 100 X 40 MM, JUNTA SOLDÁVEL, FORNECIDO E INSTALADO EM RAMAIS DE ENCAMINHAMENTO DE ÁGUA PLUVIAL. AF_12/2014</t>
  </si>
  <si>
    <t xml:space="preserve">23</t>
  </si>
  <si>
    <t xml:space="preserve">LIMPEZA GERAL</t>
  </si>
  <si>
    <t xml:space="preserve">23.1</t>
  </si>
  <si>
    <t xml:space="preserve">23.2</t>
  </si>
  <si>
    <t xml:space="preserve">23.3</t>
  </si>
  <si>
    <r>
      <rPr>
        <b val="true"/>
        <sz val="10"/>
        <color theme="1"/>
        <rFont val="Calibri"/>
        <family val="0"/>
        <charset val="1"/>
      </rPr>
      <t xml:space="preserve">FELIPE SCALA FRANCICA</t>
    </r>
    <r>
      <rPr>
        <sz val="10"/>
        <color theme="1"/>
        <rFont val="Calibri"/>
        <family val="0"/>
        <charset val="1"/>
      </rPr>
      <t xml:space="preserve">
ENGENHEIRO CIVIL
CREA SP 5069900657</t>
    </r>
  </si>
  <si>
    <t xml:space="preserve">CRONOGRAMA FÍSICO-FINANCEIRO</t>
  </si>
  <si>
    <t xml:space="preserve">SERVIÇO/LOCAL</t>
  </si>
  <si>
    <t xml:space="preserve">MÊS 1</t>
  </si>
  <si>
    <t xml:space="preserve">MÊS 2</t>
  </si>
  <si>
    <t xml:space="preserve">MÊS 3</t>
  </si>
  <si>
    <t xml:space="preserve">MÊS 4</t>
  </si>
  <si>
    <t xml:space="preserve">MÊS 5</t>
  </si>
  <si>
    <t xml:space="preserve">MÊS 6</t>
  </si>
  <si>
    <t xml:space="preserve">MÊS 7</t>
  </si>
  <si>
    <t xml:space="preserve">Valores</t>
  </si>
  <si>
    <t xml:space="preserve">%</t>
  </si>
  <si>
    <t xml:space="preserve">R$</t>
  </si>
  <si>
    <t xml:space="preserve">R$ parcial (valor período)</t>
  </si>
  <si>
    <t xml:space="preserve">%_parcial  (período)</t>
  </si>
  <si>
    <t xml:space="preserve">R$_ acumulado</t>
  </si>
  <si>
    <t xml:space="preserve">%_acumulado</t>
  </si>
  <si>
    <t xml:space="preserve">COMPOSIÇÃO DO BDI </t>
  </si>
  <si>
    <t xml:space="preserve">CUSTO TOTAL DO SERVIÇO (R$)</t>
  </si>
  <si>
    <t xml:space="preserve">DISCRIMINAÇÃO</t>
  </si>
  <si>
    <t xml:space="preserve">VALOR</t>
  </si>
  <si>
    <t xml:space="preserve">TAXA (%)</t>
  </si>
  <si>
    <t xml:space="preserve">OBSERVAÇÃO</t>
  </si>
  <si>
    <t xml:space="preserve">SITUAÇÃO DO INTERVALO ADMISSÍVEL</t>
  </si>
  <si>
    <t xml:space="preserve">PARCELAS DO BDI (%)</t>
  </si>
  <si>
    <t xml:space="preserve">1 QUARTIL</t>
  </si>
  <si>
    <t xml:space="preserve">MÉDIO</t>
  </si>
  <si>
    <t xml:space="preserve">3 QUARTIL</t>
  </si>
  <si>
    <t xml:space="preserve">AC – ADMINISTRAÇÃO CENTRAL</t>
  </si>
  <si>
    <t xml:space="preserve">OK</t>
  </si>
  <si>
    <t xml:space="preserve">SG – SEGUROS + GARANTIA</t>
  </si>
  <si>
    <t xml:space="preserve">R – RISCOS</t>
  </si>
  <si>
    <t xml:space="preserve">DF – DESPESAS FINANCEIRAS</t>
  </si>
  <si>
    <t xml:space="preserve">L – LUCRO BRUTO</t>
  </si>
  <si>
    <t xml:space="preserve">I – IMPOSTOS</t>
  </si>
  <si>
    <t xml:space="preserve">FÓRMULA DO BDI DE ACORDO COM ACÓRDÃO 2.369/2011-TCU- PLENÁRIO</t>
  </si>
  <si>
    <t xml:space="preserve">PIS</t>
  </si>
  <si>
    <t xml:space="preserve">COFINS</t>
  </si>
  <si>
    <t xml:space="preserve">ISS (CONFORME LEGISLAÇÃO MUNICIPAL)</t>
  </si>
  <si>
    <t xml:space="preserve">CONTRIB. PREVIDÊNCIA SOBRE RECEITA BRUTA – CPRB</t>
  </si>
  <si>
    <t xml:space="preserve">TOTAL DO BDI (R$)</t>
  </si>
  <si>
    <t xml:space="preserve">PREÇO DE VENDA (R$)</t>
  </si>
  <si>
    <t xml:space="preserve">ONDE:</t>
  </si>
  <si>
    <t xml:space="preserve">BDI (%)</t>
  </si>
  <si>
    <t xml:space="preserve">AC : TAXA DE ADMINISTRAÇÃO CENTRAL</t>
  </si>
  <si>
    <t xml:space="preserve">S: TAXA DE SEGURO</t>
  </si>
  <si>
    <t xml:space="preserve">G: TAXA DE GARANTIAS</t>
  </si>
  <si>
    <t xml:space="preserve">R: TAXA DE RISCOS</t>
  </si>
  <si>
    <t xml:space="preserve">DF: TAXA DE DESPESAS</t>
  </si>
  <si>
    <t xml:space="preserve">L: TAXA DE LUCRO</t>
  </si>
  <si>
    <t xml:space="preserve">I: TAXA DE INCIDÊNCIA DE IMPOSTOS (PIS, COFINS, ISS, CPRB)</t>
  </si>
  <si>
    <t xml:space="preserve">COMPOSIÇÃO DO BDI REDUZIDO</t>
  </si>
  <si>
    <t xml:space="preserve">Parâmetros do Acórdão 2.622/2013 - Plenário</t>
  </si>
  <si>
    <t xml:space="preserve">Sem CPRB</t>
  </si>
  <si>
    <t xml:space="preserve">Com CPRB</t>
  </si>
  <si>
    <r>
      <rPr>
        <b val="true"/>
        <sz val="11"/>
        <color theme="1"/>
        <rFont val="Calibri"/>
        <family val="0"/>
        <charset val="1"/>
      </rPr>
      <t xml:space="preserve">OBS:</t>
    </r>
    <r>
      <rPr>
        <b val="true"/>
        <sz val="11"/>
        <color rgb="FF000000"/>
        <rFont val="Calibri"/>
        <family val="0"/>
        <charset val="1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</si>
</sst>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@"/>
    <numFmt numFmtId="166" formatCode="[$R$-416]\ #,##0.00;[RED]\-[$R$-416]\ #,##0.00"/>
    <numFmt numFmtId="167" formatCode="0.00%"/>
    <numFmt numFmtId="168" formatCode="0.00"/>
    <numFmt numFmtId="169" formatCode="[$R$ -416]#,##0.00"/>
    <numFmt numFmtId="170" formatCode="#,##0.00"/>
    <numFmt numFmtId="171" formatCode="#,##0.000"/>
    <numFmt numFmtId="172" formatCode="0.0%"/>
    <numFmt numFmtId="173" formatCode="_-&quot;R$ &quot;* #,##0.00_-;&quot;-R$ &quot;* #,##0.00_-;_-&quot;R$ &quot;* \-??_-;_-@"/>
    <numFmt numFmtId="174" formatCode="_([$R$ -416]* #,##0.00_);_([$R$ -416]* \(#,##0.00\);_([$R$ -416]* \-??_);_(@_)"/>
    <numFmt numFmtId="175" formatCode="0%"/>
    <numFmt numFmtId="176" formatCode="d\.m"/>
  </numFmts>
  <fonts count="2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0"/>
      <charset val="1"/>
    </font>
    <font>
      <b val="true"/>
      <sz val="10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b val="true"/>
      <sz val="10"/>
      <color rgb="FF345168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FF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10"/>
      <color rgb="FF000000"/>
      <name val="Calibri"/>
      <family val="0"/>
      <charset val="1"/>
    </font>
    <font>
      <sz val="11"/>
      <color theme="1"/>
      <name val="Calibri"/>
      <family val="0"/>
      <charset val="1"/>
    </font>
    <font>
      <i val="true"/>
      <sz val="11"/>
      <color theme="1"/>
      <name val="Calibri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theme="0"/>
      <name val="Arial"/>
      <family val="0"/>
      <charset val="1"/>
    </font>
    <font>
      <b val="true"/>
      <sz val="8"/>
      <color theme="1"/>
      <name val="Calibri"/>
      <family val="0"/>
      <charset val="1"/>
    </font>
    <font>
      <sz val="8"/>
      <color theme="1"/>
      <name val="Arial"/>
      <family val="0"/>
      <charset val="1"/>
    </font>
    <font>
      <sz val="8"/>
      <color theme="1"/>
      <name val="Calibri"/>
      <family val="0"/>
      <charset val="1"/>
    </font>
    <font>
      <sz val="11"/>
      <color rgb="FFFFFFFF"/>
      <name val="Arial"/>
      <family val="0"/>
      <charset val="1"/>
    </font>
    <font>
      <b val="true"/>
      <sz val="8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345168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4C7DC"/>
        <bgColor rgb="FFCCCCCC"/>
      </patternFill>
    </fill>
    <fill>
      <patternFill patternType="solid">
        <fgColor rgb="FFEAD1DC"/>
        <bgColor rgb="FFD9D9D9"/>
      </patternFill>
    </fill>
    <fill>
      <patternFill patternType="solid">
        <fgColor rgb="FFCCCCCC"/>
        <bgColor rgb="FFD9D9D9"/>
      </patternFill>
    </fill>
    <fill>
      <patternFill patternType="solid">
        <fgColor rgb="FFD9D9D9"/>
        <bgColor rgb="FFEAD1D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hair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6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9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14" fillId="4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4" fillId="4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4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4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2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5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2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2" fontId="14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3" fontId="19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5" fontId="14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9" fillId="0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19" fillId="8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3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2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7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6" fontId="24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7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7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3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2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7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7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7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4C7DC"/>
      <rgbColor rgb="FFFF99CC"/>
      <rgbColor rgb="FFCC99FF"/>
      <rgbColor rgb="FFEAD1DC"/>
      <rgbColor rgb="FF3366FF"/>
      <rgbColor rgb="FF33CCCC"/>
      <rgbColor rgb="FF99CC00"/>
      <rgbColor rgb="FFFFCC00"/>
      <rgbColor rgb="FFBF9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4516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533520</xdr:colOff>
      <xdr:row>1</xdr:row>
      <xdr:rowOff>133200</xdr:rowOff>
    </xdr:from>
    <xdr:to>
      <xdr:col>2</xdr:col>
      <xdr:colOff>522360</xdr:colOff>
      <xdr:row>9</xdr:row>
      <xdr:rowOff>66240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1247400" y="295200"/>
          <a:ext cx="1380600" cy="1533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1028880</xdr:colOff>
      <xdr:row>0</xdr:row>
      <xdr:rowOff>114480</xdr:rowOff>
    </xdr:from>
    <xdr:to>
      <xdr:col>2</xdr:col>
      <xdr:colOff>2657160</xdr:colOff>
      <xdr:row>9</xdr:row>
      <xdr:rowOff>95040</xdr:rowOff>
    </xdr:to>
    <xdr:pic>
      <xdr:nvPicPr>
        <xdr:cNvPr id="1" name="image1.png" descr=""/>
        <xdr:cNvPicPr/>
      </xdr:nvPicPr>
      <xdr:blipFill>
        <a:blip r:embed="rId1"/>
        <a:stretch/>
      </xdr:blipFill>
      <xdr:spPr>
        <a:xfrm>
          <a:off x="2994120" y="114480"/>
          <a:ext cx="1628280" cy="1742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961920</xdr:colOff>
      <xdr:row>2</xdr:row>
      <xdr:rowOff>95400</xdr:rowOff>
    </xdr:from>
    <xdr:to>
      <xdr:col>3</xdr:col>
      <xdr:colOff>78120</xdr:colOff>
      <xdr:row>8</xdr:row>
      <xdr:rowOff>70920</xdr:rowOff>
    </xdr:to>
    <xdr:pic>
      <xdr:nvPicPr>
        <xdr:cNvPr id="2" name="image1.png" descr=""/>
        <xdr:cNvPicPr/>
      </xdr:nvPicPr>
      <xdr:blipFill>
        <a:blip r:embed="rId1"/>
        <a:stretch/>
      </xdr:blipFill>
      <xdr:spPr>
        <a:xfrm>
          <a:off x="1675800" y="419400"/>
          <a:ext cx="1380600" cy="1275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590400</xdr:colOff>
      <xdr:row>1</xdr:row>
      <xdr:rowOff>28440</xdr:rowOff>
    </xdr:from>
    <xdr:to>
      <xdr:col>1</xdr:col>
      <xdr:colOff>2218680</xdr:colOff>
      <xdr:row>9</xdr:row>
      <xdr:rowOff>161280</xdr:rowOff>
    </xdr:to>
    <xdr:pic>
      <xdr:nvPicPr>
        <xdr:cNvPr id="3" name="image1.png" descr=""/>
        <xdr:cNvPicPr/>
      </xdr:nvPicPr>
      <xdr:blipFill>
        <a:blip r:embed="rId1"/>
        <a:stretch/>
      </xdr:blipFill>
      <xdr:spPr>
        <a:xfrm>
          <a:off x="1057680" y="190440"/>
          <a:ext cx="1628280" cy="1733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647640</xdr:colOff>
      <xdr:row>1</xdr:row>
      <xdr:rowOff>19080</xdr:rowOff>
    </xdr:from>
    <xdr:to>
      <xdr:col>2</xdr:col>
      <xdr:colOff>64080</xdr:colOff>
      <xdr:row>9</xdr:row>
      <xdr:rowOff>123480</xdr:rowOff>
    </xdr:to>
    <xdr:pic>
      <xdr:nvPicPr>
        <xdr:cNvPr id="4" name="image1.png" descr=""/>
        <xdr:cNvPicPr/>
      </xdr:nvPicPr>
      <xdr:blipFill>
        <a:blip r:embed="rId1"/>
        <a:stretch/>
      </xdr:blipFill>
      <xdr:spPr>
        <a:xfrm>
          <a:off x="1555560" y="181080"/>
          <a:ext cx="1628280" cy="1704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AY1048576"/>
  <sheetViews>
    <sheetView showFormulas="false" showGridLines="false" showRowColHeaders="true" showZeros="true" rightToLeft="false" tabSelected="true" showOutlineSymbols="true" defaultGridColor="true" view="normal" topLeftCell="A184" colorId="64" zoomScale="100" zoomScaleNormal="100" zoomScalePageLayoutView="100" workbookViewId="0">
      <selection pane="topLeft" activeCell="J208" activeCellId="0" sqref="J208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13"/>
    <col collapsed="false" customWidth="true" hidden="false" outlineLevel="0" max="2" min="2" style="0" width="19.75"/>
    <col collapsed="false" customWidth="true" hidden="false" outlineLevel="0" max="3" min="3" style="0" width="12.38"/>
    <col collapsed="false" customWidth="true" hidden="false" outlineLevel="0" max="4" min="4" style="0" width="37.63"/>
    <col collapsed="false" customWidth="true" hidden="false" outlineLevel="0" max="5" min="5" style="0" width="6.38"/>
    <col collapsed="false" customWidth="true" hidden="false" outlineLevel="0" max="6" min="6" style="0" width="8.88"/>
    <col collapsed="false" customWidth="true" hidden="false" outlineLevel="0" max="12" min="7" style="0" width="15.25"/>
    <col collapsed="false" customWidth="true" hidden="false" outlineLevel="0" max="13" min="13" style="0" width="18.63"/>
    <col collapsed="false" customWidth="true" hidden="false" outlineLevel="0" max="14" min="14" style="0" width="14.75"/>
    <col collapsed="false" customWidth="true" hidden="false" outlineLevel="0" max="16" min="15" style="0" width="11.75"/>
    <col collapsed="false" customWidth="true" hidden="false" outlineLevel="0" max="17" min="17" style="0" width="10.75"/>
    <col collapsed="false" customWidth="true" hidden="false" outlineLevel="0" max="51" min="18" style="0" width="8.75"/>
  </cols>
  <sheetData>
    <row r="1" customFormat="false" ht="12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customFormat="false" ht="12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customFormat="false" ht="16.5" hidden="false" customHeight="true" outlineLevel="0" collapsed="false">
      <c r="A3" s="4"/>
      <c r="B3" s="4"/>
      <c r="C3" s="4"/>
      <c r="D3" s="5" t="s">
        <v>0</v>
      </c>
      <c r="E3" s="5"/>
      <c r="F3" s="5"/>
      <c r="G3" s="5"/>
      <c r="H3" s="6"/>
      <c r="I3" s="6"/>
      <c r="J3" s="6"/>
      <c r="K3" s="6"/>
      <c r="L3" s="6"/>
      <c r="M3" s="6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customFormat="false" ht="12.75" hidden="false" customHeight="true" outlineLevel="0" collapsed="false">
      <c r="A4" s="4"/>
      <c r="B4" s="4"/>
      <c r="C4" s="4"/>
      <c r="D4" s="7" t="s">
        <v>1</v>
      </c>
      <c r="E4" s="7"/>
      <c r="F4" s="7"/>
      <c r="G4" s="7"/>
      <c r="H4" s="6"/>
      <c r="I4" s="6"/>
      <c r="J4" s="6"/>
      <c r="K4" s="6"/>
      <c r="L4" s="8" t="s">
        <v>2</v>
      </c>
      <c r="M4" s="9" t="n">
        <v>0.2602</v>
      </c>
      <c r="N4" s="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customFormat="false" ht="12.75" hidden="false" customHeight="true" outlineLevel="0" collapsed="false">
      <c r="A5" s="4"/>
      <c r="B5" s="4"/>
      <c r="C5" s="4"/>
      <c r="D5" s="5" t="s">
        <v>3</v>
      </c>
      <c r="E5" s="5"/>
      <c r="F5" s="5"/>
      <c r="G5" s="5"/>
      <c r="H5" s="6"/>
      <c r="I5" s="6"/>
      <c r="J5" s="6"/>
      <c r="K5" s="6"/>
      <c r="L5" s="10"/>
      <c r="M5" s="11"/>
      <c r="N5" s="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customFormat="false" ht="15" hidden="false" customHeight="true" outlineLevel="0" collapsed="false">
      <c r="A6" s="4"/>
      <c r="B6" s="4"/>
      <c r="C6" s="4"/>
      <c r="D6" s="12" t="s">
        <v>4</v>
      </c>
      <c r="E6" s="12"/>
      <c r="F6" s="12"/>
      <c r="G6" s="12"/>
      <c r="H6" s="13"/>
      <c r="I6" s="13"/>
      <c r="J6" s="13"/>
      <c r="K6" s="13"/>
      <c r="L6" s="8" t="s">
        <v>5</v>
      </c>
      <c r="M6" s="8" t="n">
        <f aca="false">SUM(L20,L31,L52,L56,L74,L85,L89,L96,L101,L106,L126,L138,L142,L148,L157,L161,L172,L178)</f>
        <v>225921.0295235</v>
      </c>
      <c r="N6" s="2"/>
      <c r="O6" s="14"/>
      <c r="P6" s="14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customFormat="false" ht="13.5" hidden="false" customHeight="true" outlineLevel="0" collapsed="false">
      <c r="A7" s="4"/>
      <c r="B7" s="4"/>
      <c r="C7" s="4"/>
      <c r="D7" s="7" t="s">
        <v>6</v>
      </c>
      <c r="E7" s="7"/>
      <c r="F7" s="7"/>
      <c r="G7" s="7"/>
      <c r="H7" s="13"/>
      <c r="I7" s="13"/>
      <c r="J7" s="13"/>
      <c r="K7" s="13"/>
      <c r="L7" s="15" t="s">
        <v>7</v>
      </c>
      <c r="M7" s="15" t="n">
        <f aca="false">SUM(M15,M20,M31,M52,M56,M74,M85,M89,M96,M101,M106,M126,M138,M142,M148,M157,M161,M172,M178,M188)</f>
        <v>298855.531507015</v>
      </c>
      <c r="N7" s="16"/>
      <c r="O7" s="17"/>
      <c r="P7" s="1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customFormat="false" ht="15" hidden="false" customHeight="true" outlineLevel="0" collapsed="false">
      <c r="A8" s="4"/>
      <c r="B8" s="4"/>
      <c r="C8" s="4"/>
      <c r="D8" s="18" t="s">
        <v>8</v>
      </c>
      <c r="E8" s="18"/>
      <c r="F8" s="18"/>
      <c r="G8" s="18"/>
      <c r="H8" s="6"/>
      <c r="I8" s="13"/>
      <c r="J8" s="6"/>
      <c r="K8" s="6"/>
      <c r="L8" s="6"/>
      <c r="M8" s="6" t="s">
        <v>9</v>
      </c>
      <c r="N8" s="2"/>
      <c r="O8" s="17"/>
      <c r="P8" s="1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customFormat="false" ht="27.75" hidden="false" customHeight="true" outlineLevel="0" collapsed="false">
      <c r="A9" s="4"/>
      <c r="B9" s="4"/>
      <c r="C9" s="4"/>
      <c r="D9" s="7" t="s">
        <v>10</v>
      </c>
      <c r="E9" s="7"/>
      <c r="F9" s="7"/>
      <c r="G9" s="7"/>
      <c r="H9" s="6"/>
      <c r="I9" s="6"/>
      <c r="J9" s="6"/>
      <c r="K9" s="6"/>
      <c r="L9" s="6"/>
      <c r="M9" s="6"/>
      <c r="N9" s="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customFormat="false" ht="12.75" hidden="false" customHeight="true" outlineLevel="0" collapsed="false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customFormat="false" ht="15" hidden="false" customHeight="true" outlineLevel="0" collapsed="false">
      <c r="A11" s="20" t="s">
        <v>11</v>
      </c>
      <c r="B11" s="21" t="s">
        <v>12</v>
      </c>
      <c r="C11" s="21" t="s">
        <v>13</v>
      </c>
      <c r="D11" s="22" t="s">
        <v>14</v>
      </c>
      <c r="E11" s="23" t="s">
        <v>15</v>
      </c>
      <c r="F11" s="24" t="s">
        <v>16</v>
      </c>
      <c r="G11" s="23" t="s">
        <v>17</v>
      </c>
      <c r="H11" s="23"/>
      <c r="I11" s="23"/>
      <c r="J11" s="23" t="s">
        <v>18</v>
      </c>
      <c r="K11" s="23"/>
      <c r="L11" s="23"/>
      <c r="M11" s="22" t="s">
        <v>19</v>
      </c>
      <c r="N11" s="25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</row>
    <row r="12" customFormat="false" ht="12.75" hidden="false" customHeight="true" outlineLevel="0" collapsed="false">
      <c r="A12" s="20"/>
      <c r="B12" s="20"/>
      <c r="C12" s="20"/>
      <c r="D12" s="20"/>
      <c r="E12" s="20"/>
      <c r="F12" s="20"/>
      <c r="G12" s="23" t="s">
        <v>20</v>
      </c>
      <c r="H12" s="23" t="s">
        <v>21</v>
      </c>
      <c r="I12" s="23" t="s">
        <v>22</v>
      </c>
      <c r="J12" s="23" t="s">
        <v>23</v>
      </c>
      <c r="K12" s="23" t="s">
        <v>21</v>
      </c>
      <c r="L12" s="23" t="s">
        <v>22</v>
      </c>
      <c r="M12" s="22"/>
      <c r="N12" s="2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customFormat="false" ht="12.75" hidden="false" customHeight="true" outlineLevel="0" collapsed="false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6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customFormat="false" ht="12.75" hidden="false" customHeight="true" outlineLevel="0" collapsed="false">
      <c r="A14" s="27"/>
      <c r="B14" s="28" t="s">
        <v>24</v>
      </c>
      <c r="C14" s="29"/>
      <c r="D14" s="30"/>
      <c r="E14" s="30"/>
      <c r="F14" s="30"/>
      <c r="G14" s="30"/>
      <c r="H14" s="30"/>
      <c r="I14" s="30"/>
      <c r="J14" s="31"/>
      <c r="K14" s="31"/>
      <c r="L14" s="31"/>
      <c r="M14" s="31"/>
      <c r="N14" s="16"/>
      <c r="O14" s="3"/>
      <c r="P14" s="3"/>
      <c r="Q14" s="32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customFormat="false" ht="12.75" hidden="false" customHeight="true" outlineLevel="0" collapsed="false">
      <c r="A15" s="33" t="s">
        <v>25</v>
      </c>
      <c r="B15" s="34" t="s">
        <v>26</v>
      </c>
      <c r="C15" s="35"/>
      <c r="D15" s="36"/>
      <c r="E15" s="37"/>
      <c r="F15" s="37"/>
      <c r="G15" s="37"/>
      <c r="H15" s="37"/>
      <c r="I15" s="38"/>
      <c r="J15" s="39" t="n">
        <f aca="false">SUM(J16:J17)</f>
        <v>3902.55</v>
      </c>
      <c r="K15" s="39" t="n">
        <f aca="false">SUM(K16:K17)</f>
        <v>58.15</v>
      </c>
      <c r="L15" s="39" t="n">
        <f aca="false">SUM(L16:L17)</f>
        <v>3960.7</v>
      </c>
      <c r="M15" s="39" t="n">
        <f aca="false">SUM(M16:M17)</f>
        <v>4991.27414</v>
      </c>
      <c r="N15" s="16"/>
      <c r="O15" s="3"/>
      <c r="P15" s="3"/>
      <c r="Q15" s="14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customFormat="false" ht="31.9" hidden="false" customHeight="false" outlineLevel="0" collapsed="false">
      <c r="A16" s="40" t="s">
        <v>27</v>
      </c>
      <c r="B16" s="41" t="s">
        <v>28</v>
      </c>
      <c r="C16" s="42" t="s">
        <v>29</v>
      </c>
      <c r="D16" s="43" t="s">
        <v>30</v>
      </c>
      <c r="E16" s="44" t="s">
        <v>15</v>
      </c>
      <c r="F16" s="45" t="n">
        <v>1</v>
      </c>
      <c r="G16" s="46" t="n">
        <v>74.46</v>
      </c>
      <c r="H16" s="46" t="n">
        <v>58.15</v>
      </c>
      <c r="I16" s="47" t="n">
        <f aca="false">G16+H16</f>
        <v>132.61</v>
      </c>
      <c r="J16" s="47" t="n">
        <f aca="false">G16*F16</f>
        <v>74.46</v>
      </c>
      <c r="K16" s="47" t="n">
        <f aca="false">H16*F16</f>
        <v>58.15</v>
      </c>
      <c r="L16" s="47" t="n">
        <f aca="false">J16+K16</f>
        <v>132.61</v>
      </c>
      <c r="M16" s="48" t="n">
        <f aca="false">L16*(1+$M$4)</f>
        <v>167.115122</v>
      </c>
      <c r="N16" s="49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</row>
    <row r="17" customFormat="false" ht="42.15" hidden="false" customHeight="false" outlineLevel="0" collapsed="false">
      <c r="A17" s="40" t="s">
        <v>31</v>
      </c>
      <c r="B17" s="41" t="s">
        <v>28</v>
      </c>
      <c r="C17" s="42" t="s">
        <v>32</v>
      </c>
      <c r="D17" s="43" t="s">
        <v>33</v>
      </c>
      <c r="E17" s="44" t="s">
        <v>34</v>
      </c>
      <c r="F17" s="45" t="n">
        <v>7</v>
      </c>
      <c r="G17" s="46" t="n">
        <v>546.87</v>
      </c>
      <c r="H17" s="46" t="n">
        <v>0</v>
      </c>
      <c r="I17" s="47" t="n">
        <f aca="false">G17+H17</f>
        <v>546.87</v>
      </c>
      <c r="J17" s="47" t="n">
        <f aca="false">G17*F17</f>
        <v>3828.09</v>
      </c>
      <c r="K17" s="47" t="n">
        <f aca="false">H17*F17</f>
        <v>0</v>
      </c>
      <c r="L17" s="47" t="n">
        <f aca="false">J17+K17</f>
        <v>3828.09</v>
      </c>
      <c r="M17" s="48" t="n">
        <f aca="false">L17*(1+$M$4)</f>
        <v>4824.159018</v>
      </c>
      <c r="N17" s="49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</row>
    <row r="18" customFormat="false" ht="12.75" hidden="false" customHeight="true" outlineLevel="0" collapsed="false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6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customFormat="false" ht="12.75" hidden="false" customHeight="true" outlineLevel="0" collapsed="false">
      <c r="A19" s="27"/>
      <c r="B19" s="28" t="s">
        <v>35</v>
      </c>
      <c r="C19" s="29"/>
      <c r="D19" s="30"/>
      <c r="E19" s="30"/>
      <c r="F19" s="30"/>
      <c r="G19" s="30"/>
      <c r="H19" s="30"/>
      <c r="I19" s="30"/>
      <c r="J19" s="31"/>
      <c r="K19" s="31"/>
      <c r="L19" s="31"/>
      <c r="M19" s="31"/>
      <c r="N19" s="16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customFormat="false" ht="12.75" hidden="false" customHeight="true" outlineLevel="0" collapsed="false">
      <c r="A20" s="33" t="s">
        <v>36</v>
      </c>
      <c r="B20" s="51" t="s">
        <v>37</v>
      </c>
      <c r="C20" s="35"/>
      <c r="D20" s="36"/>
      <c r="E20" s="37"/>
      <c r="F20" s="37"/>
      <c r="G20" s="37"/>
      <c r="H20" s="37"/>
      <c r="I20" s="38"/>
      <c r="J20" s="39" t="n">
        <f aca="false">SUM(J21:J30)</f>
        <v>1168.1535</v>
      </c>
      <c r="K20" s="39" t="n">
        <f aca="false">SUM(K21:K30)</f>
        <v>2650.596</v>
      </c>
      <c r="L20" s="39" t="n">
        <f aca="false">SUM(L21:L30)</f>
        <v>3818.7495</v>
      </c>
      <c r="M20" s="39" t="n">
        <f aca="false">SUM(M21:M30)</f>
        <v>4812.3881199</v>
      </c>
      <c r="N20" s="16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customFormat="false" ht="31.9" hidden="false" customHeight="false" outlineLevel="0" collapsed="false">
      <c r="A21" s="40" t="s">
        <v>38</v>
      </c>
      <c r="B21" s="41" t="s">
        <v>39</v>
      </c>
      <c r="C21" s="42" t="s">
        <v>40</v>
      </c>
      <c r="D21" s="43" t="s">
        <v>41</v>
      </c>
      <c r="E21" s="44" t="s">
        <v>42</v>
      </c>
      <c r="F21" s="45" t="n">
        <v>45.7</v>
      </c>
      <c r="G21" s="46" t="n">
        <v>18.47</v>
      </c>
      <c r="H21" s="46" t="n">
        <v>41.47</v>
      </c>
      <c r="I21" s="47" t="n">
        <f aca="false">G21+H21</f>
        <v>59.94</v>
      </c>
      <c r="J21" s="47" t="n">
        <f aca="false">G21*F21</f>
        <v>844.079</v>
      </c>
      <c r="K21" s="47" t="n">
        <f aca="false">H21*F21</f>
        <v>1895.179</v>
      </c>
      <c r="L21" s="47" t="n">
        <f aca="false">J21+K21</f>
        <v>2739.258</v>
      </c>
      <c r="M21" s="48" t="n">
        <f aca="false">L21*(1+$M$4)</f>
        <v>3452.0129316</v>
      </c>
      <c r="N21" s="49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</row>
    <row r="22" customFormat="false" ht="21.65" hidden="false" customHeight="false" outlineLevel="0" collapsed="false">
      <c r="A22" s="40" t="s">
        <v>43</v>
      </c>
      <c r="B22" s="41" t="s">
        <v>44</v>
      </c>
      <c r="C22" s="42" t="s">
        <v>45</v>
      </c>
      <c r="D22" s="52" t="s">
        <v>46</v>
      </c>
      <c r="E22" s="44" t="s">
        <v>47</v>
      </c>
      <c r="F22" s="45" t="n">
        <v>16.15</v>
      </c>
      <c r="G22" s="46" t="n">
        <v>3.02</v>
      </c>
      <c r="H22" s="46" t="n">
        <v>7.09</v>
      </c>
      <c r="I22" s="47" t="n">
        <f aca="false">G22+H22</f>
        <v>10.11</v>
      </c>
      <c r="J22" s="47" t="n">
        <f aca="false">G22*F22</f>
        <v>48.773</v>
      </c>
      <c r="K22" s="47" t="n">
        <f aca="false">H22*F22</f>
        <v>114.5035</v>
      </c>
      <c r="L22" s="47" t="n">
        <f aca="false">J22+K22</f>
        <v>163.2765</v>
      </c>
      <c r="M22" s="48" t="n">
        <f aca="false">L22*(1+$M$4)</f>
        <v>205.7610453</v>
      </c>
      <c r="N22" s="49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</row>
    <row r="23" customFormat="false" ht="21.65" hidden="false" customHeight="false" outlineLevel="0" collapsed="false">
      <c r="A23" s="40" t="s">
        <v>48</v>
      </c>
      <c r="B23" s="41" t="s">
        <v>49</v>
      </c>
      <c r="C23" s="42" t="s">
        <v>50</v>
      </c>
      <c r="D23" s="43" t="s">
        <v>51</v>
      </c>
      <c r="E23" s="44" t="s">
        <v>15</v>
      </c>
      <c r="F23" s="45" t="n">
        <v>12</v>
      </c>
      <c r="G23" s="46" t="n">
        <v>3.95</v>
      </c>
      <c r="H23" s="46" t="n">
        <v>9.42</v>
      </c>
      <c r="I23" s="47" t="n">
        <f aca="false">G23+H23</f>
        <v>13.37</v>
      </c>
      <c r="J23" s="47" t="n">
        <f aca="false">G23*F23</f>
        <v>47.4</v>
      </c>
      <c r="K23" s="47" t="n">
        <f aca="false">H23*F23</f>
        <v>113.04</v>
      </c>
      <c r="L23" s="47" t="n">
        <f aca="false">J23+K23</f>
        <v>160.44</v>
      </c>
      <c r="M23" s="48" t="n">
        <f aca="false">L23*(1+$M$4)</f>
        <v>202.186488</v>
      </c>
      <c r="N23" s="49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</row>
    <row r="24" customFormat="false" ht="31.9" hidden="false" customHeight="false" outlineLevel="0" collapsed="false">
      <c r="A24" s="40" t="s">
        <v>52</v>
      </c>
      <c r="B24" s="41" t="s">
        <v>53</v>
      </c>
      <c r="C24" s="53" t="s">
        <v>54</v>
      </c>
      <c r="D24" s="52" t="s">
        <v>55</v>
      </c>
      <c r="E24" s="54" t="s">
        <v>42</v>
      </c>
      <c r="F24" s="55" t="n">
        <v>2</v>
      </c>
      <c r="G24" s="46" t="n">
        <v>26.93</v>
      </c>
      <c r="H24" s="46" t="n">
        <v>62.38</v>
      </c>
      <c r="I24" s="47" t="n">
        <f aca="false">G24+H24</f>
        <v>89.31</v>
      </c>
      <c r="J24" s="47" t="n">
        <f aca="false">G24*F24</f>
        <v>53.86</v>
      </c>
      <c r="K24" s="47" t="n">
        <f aca="false">H24*F24</f>
        <v>124.76</v>
      </c>
      <c r="L24" s="47" t="n">
        <f aca="false">J24+K24</f>
        <v>178.62</v>
      </c>
      <c r="M24" s="48" t="n">
        <f aca="false">L24*(1+$M$4)</f>
        <v>225.096924</v>
      </c>
      <c r="N24" s="49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</row>
    <row r="25" customFormat="false" ht="31.9" hidden="false" customHeight="false" outlineLevel="0" collapsed="false">
      <c r="A25" s="40" t="s">
        <v>56</v>
      </c>
      <c r="B25" s="56" t="s">
        <v>57</v>
      </c>
      <c r="C25" s="42" t="s">
        <v>54</v>
      </c>
      <c r="D25" s="43" t="s">
        <v>55</v>
      </c>
      <c r="E25" s="44" t="s">
        <v>42</v>
      </c>
      <c r="F25" s="45" t="n">
        <v>0.1</v>
      </c>
      <c r="G25" s="46" t="n">
        <v>26.93</v>
      </c>
      <c r="H25" s="46" t="n">
        <v>62.38</v>
      </c>
      <c r="I25" s="47" t="n">
        <f aca="false">G25+H25</f>
        <v>89.31</v>
      </c>
      <c r="J25" s="47" t="n">
        <f aca="false">G25*F25</f>
        <v>2.693</v>
      </c>
      <c r="K25" s="47" t="n">
        <f aca="false">H25*F25</f>
        <v>6.238</v>
      </c>
      <c r="L25" s="47" t="n">
        <f aca="false">J25+K25</f>
        <v>8.931</v>
      </c>
      <c r="M25" s="48" t="n">
        <f aca="false">L25*(1+$M$4)</f>
        <v>11.2548462</v>
      </c>
      <c r="N25" s="49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</row>
    <row r="26" customFormat="false" ht="31.9" hidden="false" customHeight="false" outlineLevel="0" collapsed="false">
      <c r="A26" s="40" t="s">
        <v>58</v>
      </c>
      <c r="B26" s="41" t="s">
        <v>59</v>
      </c>
      <c r="C26" s="42" t="s">
        <v>60</v>
      </c>
      <c r="D26" s="43" t="s">
        <v>61</v>
      </c>
      <c r="E26" s="44" t="s">
        <v>47</v>
      </c>
      <c r="F26" s="45" t="n">
        <v>62.05</v>
      </c>
      <c r="G26" s="46" t="n">
        <v>2.17</v>
      </c>
      <c r="H26" s="46" t="n">
        <v>5.01</v>
      </c>
      <c r="I26" s="47" t="n">
        <f aca="false">G26+H26</f>
        <v>7.18</v>
      </c>
      <c r="J26" s="47" t="n">
        <f aca="false">G26*F26</f>
        <v>134.6485</v>
      </c>
      <c r="K26" s="47" t="n">
        <f aca="false">H26*F26</f>
        <v>310.8705</v>
      </c>
      <c r="L26" s="47" t="n">
        <f aca="false">J26+K26</f>
        <v>445.519</v>
      </c>
      <c r="M26" s="48" t="n">
        <f aca="false">L26*(1+$M$4)</f>
        <v>561.4430438</v>
      </c>
      <c r="N26" s="49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</row>
    <row r="27" customFormat="false" ht="42.15" hidden="false" customHeight="false" outlineLevel="0" collapsed="false">
      <c r="A27" s="40" t="s">
        <v>62</v>
      </c>
      <c r="B27" s="41" t="s">
        <v>63</v>
      </c>
      <c r="C27" s="42" t="s">
        <v>64</v>
      </c>
      <c r="D27" s="43" t="s">
        <v>65</v>
      </c>
      <c r="E27" s="44" t="s">
        <v>66</v>
      </c>
      <c r="F27" s="45" t="n">
        <v>50.5</v>
      </c>
      <c r="G27" s="46" t="n">
        <v>0.16</v>
      </c>
      <c r="H27" s="46" t="n">
        <v>0.37</v>
      </c>
      <c r="I27" s="47" t="n">
        <f aca="false">G27+H27</f>
        <v>0.53</v>
      </c>
      <c r="J27" s="47" t="n">
        <f aca="false">G27*F27</f>
        <v>8.08</v>
      </c>
      <c r="K27" s="47" t="n">
        <f aca="false">H27*F27</f>
        <v>18.685</v>
      </c>
      <c r="L27" s="47" t="n">
        <f aca="false">J27+K27</f>
        <v>26.765</v>
      </c>
      <c r="M27" s="48" t="n">
        <f aca="false">L27*(1+$M$4)</f>
        <v>33.729253</v>
      </c>
      <c r="N27" s="49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</row>
    <row r="28" customFormat="false" ht="21.65" hidden="false" customHeight="false" outlineLevel="0" collapsed="false">
      <c r="A28" s="40" t="s">
        <v>67</v>
      </c>
      <c r="B28" s="41" t="s">
        <v>68</v>
      </c>
      <c r="C28" s="42" t="s">
        <v>69</v>
      </c>
      <c r="D28" s="52" t="s">
        <v>70</v>
      </c>
      <c r="E28" s="44" t="s">
        <v>15</v>
      </c>
      <c r="F28" s="45" t="n">
        <v>4</v>
      </c>
      <c r="G28" s="46" t="n">
        <v>0.57</v>
      </c>
      <c r="H28" s="46" t="n">
        <v>1.34</v>
      </c>
      <c r="I28" s="47" t="n">
        <f aca="false">G28+H28</f>
        <v>1.91</v>
      </c>
      <c r="J28" s="47" t="n">
        <f aca="false">G28*F28</f>
        <v>2.28</v>
      </c>
      <c r="K28" s="47" t="n">
        <f aca="false">H28*F28</f>
        <v>5.36</v>
      </c>
      <c r="L28" s="47" t="n">
        <f aca="false">J28+K28</f>
        <v>7.64</v>
      </c>
      <c r="M28" s="48" t="n">
        <f aca="false">L28*(1+$M$4)</f>
        <v>9.627928</v>
      </c>
      <c r="N28" s="49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</row>
    <row r="29" customFormat="false" ht="31.9" hidden="false" customHeight="false" outlineLevel="0" collapsed="false">
      <c r="A29" s="40" t="s">
        <v>71</v>
      </c>
      <c r="B29" s="41" t="s">
        <v>72</v>
      </c>
      <c r="C29" s="42" t="s">
        <v>73</v>
      </c>
      <c r="D29" s="52" t="s">
        <v>74</v>
      </c>
      <c r="E29" s="44" t="s">
        <v>15</v>
      </c>
      <c r="F29" s="45" t="n">
        <v>4</v>
      </c>
      <c r="G29" s="46" t="n">
        <v>0.21</v>
      </c>
      <c r="H29" s="46" t="n">
        <v>0.49</v>
      </c>
      <c r="I29" s="47" t="n">
        <f aca="false">G29+H29</f>
        <v>0.7</v>
      </c>
      <c r="J29" s="47" t="n">
        <f aca="false">G29*F29</f>
        <v>0.84</v>
      </c>
      <c r="K29" s="47" t="n">
        <f aca="false">H29*F29</f>
        <v>1.96</v>
      </c>
      <c r="L29" s="47" t="n">
        <f aca="false">J29+K29</f>
        <v>2.8</v>
      </c>
      <c r="M29" s="48" t="n">
        <f aca="false">L29*(1+$M$4)</f>
        <v>3.52856</v>
      </c>
      <c r="N29" s="49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</row>
    <row r="30" customFormat="false" ht="42.15" hidden="false" customHeight="false" outlineLevel="0" collapsed="false">
      <c r="A30" s="40" t="s">
        <v>75</v>
      </c>
      <c r="B30" s="41" t="s">
        <v>76</v>
      </c>
      <c r="C30" s="42" t="s">
        <v>77</v>
      </c>
      <c r="D30" s="52" t="s">
        <v>78</v>
      </c>
      <c r="E30" s="44" t="s">
        <v>15</v>
      </c>
      <c r="F30" s="45" t="n">
        <v>150</v>
      </c>
      <c r="G30" s="46" t="n">
        <v>0.17</v>
      </c>
      <c r="H30" s="46" t="n">
        <v>0.4</v>
      </c>
      <c r="I30" s="47" t="n">
        <f aca="false">G30+H30</f>
        <v>0.57</v>
      </c>
      <c r="J30" s="47" t="n">
        <f aca="false">G30*F30</f>
        <v>25.5</v>
      </c>
      <c r="K30" s="47" t="n">
        <f aca="false">H30*F30</f>
        <v>60</v>
      </c>
      <c r="L30" s="47" t="n">
        <f aca="false">J30+K30</f>
        <v>85.5</v>
      </c>
      <c r="M30" s="48" t="n">
        <f aca="false">L30*(1+$M$4)</f>
        <v>107.7471</v>
      </c>
      <c r="N30" s="49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</row>
    <row r="31" customFormat="false" ht="12.75" hidden="false" customHeight="true" outlineLevel="0" collapsed="false">
      <c r="A31" s="33" t="s">
        <v>79</v>
      </c>
      <c r="B31" s="34" t="s">
        <v>80</v>
      </c>
      <c r="C31" s="35"/>
      <c r="D31" s="36"/>
      <c r="E31" s="37"/>
      <c r="F31" s="37"/>
      <c r="G31" s="37"/>
      <c r="H31" s="37"/>
      <c r="I31" s="38"/>
      <c r="J31" s="39" t="n">
        <f aca="false">SUM(J32:J51)</f>
        <v>4333.9314</v>
      </c>
      <c r="K31" s="39" t="n">
        <f aca="false">SUM(K32:K51)</f>
        <v>1681.5079</v>
      </c>
      <c r="L31" s="39" t="n">
        <f aca="false">SUM(L32:L51)</f>
        <v>6015.4393</v>
      </c>
      <c r="M31" s="39" t="n">
        <f aca="false">SUM(M32:M51)</f>
        <v>7580.65660586</v>
      </c>
      <c r="N31" s="16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</row>
    <row r="32" customFormat="false" ht="42.15" hidden="false" customHeight="false" outlineLevel="0" collapsed="false">
      <c r="A32" s="40" t="s">
        <v>81</v>
      </c>
      <c r="B32" s="41" t="s">
        <v>82</v>
      </c>
      <c r="C32" s="42" t="s">
        <v>83</v>
      </c>
      <c r="D32" s="52" t="s">
        <v>84</v>
      </c>
      <c r="E32" s="44" t="s">
        <v>66</v>
      </c>
      <c r="F32" s="45" t="n">
        <v>7.5</v>
      </c>
      <c r="G32" s="46" t="n">
        <v>60.32</v>
      </c>
      <c r="H32" s="46" t="n">
        <v>52.45</v>
      </c>
      <c r="I32" s="47" t="n">
        <f aca="false">G32+H32</f>
        <v>112.77</v>
      </c>
      <c r="J32" s="47" t="n">
        <f aca="false">G32*F32</f>
        <v>452.4</v>
      </c>
      <c r="K32" s="47" t="n">
        <f aca="false">H32*F32</f>
        <v>393.375</v>
      </c>
      <c r="L32" s="47" t="n">
        <f aca="false">J32+K32</f>
        <v>845.775</v>
      </c>
      <c r="M32" s="48" t="n">
        <f aca="false">L32*(1+$M$4)</f>
        <v>1065.845655</v>
      </c>
      <c r="N32" s="49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</row>
    <row r="33" customFormat="false" ht="42.15" hidden="false" customHeight="false" outlineLevel="0" collapsed="false">
      <c r="A33" s="40" t="s">
        <v>85</v>
      </c>
      <c r="B33" s="41" t="s">
        <v>86</v>
      </c>
      <c r="C33" s="42" t="s">
        <v>87</v>
      </c>
      <c r="D33" s="52" t="s">
        <v>88</v>
      </c>
      <c r="E33" s="44" t="s">
        <v>42</v>
      </c>
      <c r="F33" s="45" t="n">
        <v>0.35</v>
      </c>
      <c r="G33" s="46" t="n">
        <v>724.34</v>
      </c>
      <c r="H33" s="46" t="n">
        <v>141.99</v>
      </c>
      <c r="I33" s="47" t="n">
        <f aca="false">G33+H33</f>
        <v>866.33</v>
      </c>
      <c r="J33" s="47" t="n">
        <f aca="false">G33*F33</f>
        <v>253.519</v>
      </c>
      <c r="K33" s="47" t="n">
        <f aca="false">H33*F33</f>
        <v>49.6965</v>
      </c>
      <c r="L33" s="47" t="n">
        <f aca="false">J33+K33</f>
        <v>303.2155</v>
      </c>
      <c r="M33" s="48" t="n">
        <f aca="false">L33*(1+$M$4)</f>
        <v>382.1121731</v>
      </c>
      <c r="N33" s="49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</row>
    <row r="34" customFormat="false" ht="31.9" hidden="false" customHeight="false" outlineLevel="0" collapsed="false">
      <c r="A34" s="40" t="s">
        <v>89</v>
      </c>
      <c r="B34" s="41" t="s">
        <v>90</v>
      </c>
      <c r="C34" s="42" t="s">
        <v>91</v>
      </c>
      <c r="D34" s="52" t="s">
        <v>92</v>
      </c>
      <c r="E34" s="44" t="s">
        <v>42</v>
      </c>
      <c r="F34" s="45" t="n">
        <v>0.4</v>
      </c>
      <c r="G34" s="46" t="n">
        <v>28.61</v>
      </c>
      <c r="H34" s="46" t="n">
        <v>60.75</v>
      </c>
      <c r="I34" s="47" t="n">
        <f aca="false">G34+H34</f>
        <v>89.36</v>
      </c>
      <c r="J34" s="47" t="n">
        <f aca="false">G34*F34</f>
        <v>11.444</v>
      </c>
      <c r="K34" s="47" t="n">
        <f aca="false">H34*F34</f>
        <v>24.3</v>
      </c>
      <c r="L34" s="47" t="n">
        <f aca="false">J34+K34</f>
        <v>35.744</v>
      </c>
      <c r="M34" s="48" t="n">
        <f aca="false">L34*(1+$M$4)</f>
        <v>45.0445888</v>
      </c>
      <c r="N34" s="49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</row>
    <row r="35" customFormat="false" ht="42.15" hidden="false" customHeight="false" outlineLevel="0" collapsed="false">
      <c r="A35" s="40" t="s">
        <v>93</v>
      </c>
      <c r="B35" s="41" t="s">
        <v>94</v>
      </c>
      <c r="C35" s="42" t="s">
        <v>95</v>
      </c>
      <c r="D35" s="52" t="s">
        <v>96</v>
      </c>
      <c r="E35" s="44" t="s">
        <v>47</v>
      </c>
      <c r="F35" s="45" t="n">
        <v>1.1</v>
      </c>
      <c r="G35" s="46" t="n">
        <v>32.78</v>
      </c>
      <c r="H35" s="46" t="n">
        <v>41.53</v>
      </c>
      <c r="I35" s="47" t="n">
        <f aca="false">G35+H35</f>
        <v>74.31</v>
      </c>
      <c r="J35" s="47" t="n">
        <f aca="false">G35*F35</f>
        <v>36.058</v>
      </c>
      <c r="K35" s="47" t="n">
        <f aca="false">H35*F35</f>
        <v>45.683</v>
      </c>
      <c r="L35" s="47" t="n">
        <f aca="false">J35+K35</f>
        <v>81.741</v>
      </c>
      <c r="M35" s="48" t="n">
        <f aca="false">L35*(1+$M$4)</f>
        <v>103.0100082</v>
      </c>
      <c r="N35" s="49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</row>
    <row r="36" customFormat="false" ht="42.15" hidden="false" customHeight="false" outlineLevel="0" collapsed="false">
      <c r="A36" s="40" t="s">
        <v>97</v>
      </c>
      <c r="B36" s="41" t="s">
        <v>98</v>
      </c>
      <c r="C36" s="42" t="s">
        <v>99</v>
      </c>
      <c r="D36" s="52" t="s">
        <v>100</v>
      </c>
      <c r="E36" s="44" t="s">
        <v>42</v>
      </c>
      <c r="F36" s="45" t="n">
        <v>0.1</v>
      </c>
      <c r="G36" s="46" t="n">
        <v>342.57</v>
      </c>
      <c r="H36" s="46" t="n">
        <v>194.29</v>
      </c>
      <c r="I36" s="47" t="n">
        <f aca="false">G36+H36</f>
        <v>536.86</v>
      </c>
      <c r="J36" s="47" t="n">
        <f aca="false">G36*F36</f>
        <v>34.257</v>
      </c>
      <c r="K36" s="47" t="n">
        <f aca="false">H36*F36</f>
        <v>19.429</v>
      </c>
      <c r="L36" s="47" t="n">
        <f aca="false">J36+K36</f>
        <v>53.686</v>
      </c>
      <c r="M36" s="48" t="n">
        <f aca="false">L36*(1+$M$4)</f>
        <v>67.6550972</v>
      </c>
      <c r="N36" s="49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</row>
    <row r="37" customFormat="false" ht="21.65" hidden="false" customHeight="false" outlineLevel="0" collapsed="false">
      <c r="A37" s="40" t="s">
        <v>101</v>
      </c>
      <c r="B37" s="41" t="s">
        <v>102</v>
      </c>
      <c r="C37" s="42" t="s">
        <v>103</v>
      </c>
      <c r="D37" s="52" t="s">
        <v>104</v>
      </c>
      <c r="E37" s="44" t="s">
        <v>105</v>
      </c>
      <c r="F37" s="45" t="n">
        <v>26.5</v>
      </c>
      <c r="G37" s="46" t="n">
        <v>12.51</v>
      </c>
      <c r="H37" s="46" t="n">
        <v>4.84</v>
      </c>
      <c r="I37" s="47" t="n">
        <f aca="false">G37+H37</f>
        <v>17.35</v>
      </c>
      <c r="J37" s="47" t="n">
        <f aca="false">G37*F37</f>
        <v>331.515</v>
      </c>
      <c r="K37" s="47" t="n">
        <f aca="false">H37*F37</f>
        <v>128.26</v>
      </c>
      <c r="L37" s="47" t="n">
        <f aca="false">J37+K37</f>
        <v>459.775</v>
      </c>
      <c r="M37" s="48" t="n">
        <f aca="false">L37*(1+$M$4)</f>
        <v>579.408455</v>
      </c>
      <c r="N37" s="49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</row>
    <row r="38" customFormat="false" ht="42.15" hidden="false" customHeight="false" outlineLevel="0" collapsed="false">
      <c r="A38" s="40" t="s">
        <v>106</v>
      </c>
      <c r="B38" s="41" t="s">
        <v>107</v>
      </c>
      <c r="C38" s="42" t="s">
        <v>87</v>
      </c>
      <c r="D38" s="52" t="s">
        <v>88</v>
      </c>
      <c r="E38" s="44" t="s">
        <v>42</v>
      </c>
      <c r="F38" s="45" t="n">
        <v>0.6</v>
      </c>
      <c r="G38" s="46" t="n">
        <v>724.34</v>
      </c>
      <c r="H38" s="46" t="n">
        <v>141.99</v>
      </c>
      <c r="I38" s="47" t="n">
        <f aca="false">G38+H38</f>
        <v>866.33</v>
      </c>
      <c r="J38" s="47" t="n">
        <f aca="false">G38*F38</f>
        <v>434.604</v>
      </c>
      <c r="K38" s="47" t="n">
        <f aca="false">H38*F38</f>
        <v>85.194</v>
      </c>
      <c r="L38" s="47" t="n">
        <f aca="false">J38+K38</f>
        <v>519.798</v>
      </c>
      <c r="M38" s="48" t="n">
        <f aca="false">L38*(1+$M$4)</f>
        <v>655.0494396</v>
      </c>
      <c r="N38" s="49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</row>
    <row r="39" customFormat="false" ht="31.9" hidden="false" customHeight="false" outlineLevel="0" collapsed="false">
      <c r="A39" s="40" t="s">
        <v>108</v>
      </c>
      <c r="B39" s="41" t="s">
        <v>109</v>
      </c>
      <c r="C39" s="42" t="s">
        <v>91</v>
      </c>
      <c r="D39" s="52" t="s">
        <v>92</v>
      </c>
      <c r="E39" s="44" t="s">
        <v>42</v>
      </c>
      <c r="F39" s="45" t="n">
        <v>0.4</v>
      </c>
      <c r="G39" s="46" t="n">
        <v>28.61</v>
      </c>
      <c r="H39" s="46" t="n">
        <v>60.75</v>
      </c>
      <c r="I39" s="47" t="n">
        <f aca="false">G39+H39</f>
        <v>89.36</v>
      </c>
      <c r="J39" s="47" t="n">
        <f aca="false">G39*F39</f>
        <v>11.444</v>
      </c>
      <c r="K39" s="47" t="n">
        <f aca="false">H39*F39</f>
        <v>24.3</v>
      </c>
      <c r="L39" s="47" t="n">
        <f aca="false">J39+K39</f>
        <v>35.744</v>
      </c>
      <c r="M39" s="48" t="n">
        <f aca="false">L39*(1+$M$4)</f>
        <v>45.0445888</v>
      </c>
      <c r="N39" s="49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</row>
    <row r="40" customFormat="false" ht="31.9" hidden="false" customHeight="false" outlineLevel="0" collapsed="false">
      <c r="A40" s="40" t="s">
        <v>110</v>
      </c>
      <c r="B40" s="41" t="s">
        <v>111</v>
      </c>
      <c r="C40" s="42" t="s">
        <v>112</v>
      </c>
      <c r="D40" s="52" t="s">
        <v>113</v>
      </c>
      <c r="E40" s="44" t="s">
        <v>47</v>
      </c>
      <c r="F40" s="45" t="n">
        <v>3</v>
      </c>
      <c r="G40" s="46" t="n">
        <v>29.61</v>
      </c>
      <c r="H40" s="46" t="n">
        <v>34.55</v>
      </c>
      <c r="I40" s="47" t="n">
        <f aca="false">G40+H40</f>
        <v>64.16</v>
      </c>
      <c r="J40" s="47" t="n">
        <f aca="false">G40*F40</f>
        <v>88.83</v>
      </c>
      <c r="K40" s="47" t="n">
        <f aca="false">H40*F40</f>
        <v>103.65</v>
      </c>
      <c r="L40" s="47" t="n">
        <f aca="false">J40+K40</f>
        <v>192.48</v>
      </c>
      <c r="M40" s="48" t="n">
        <f aca="false">L40*(1+$M$4)</f>
        <v>242.563296</v>
      </c>
      <c r="N40" s="49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</row>
    <row r="41" customFormat="false" ht="42.15" hidden="false" customHeight="false" outlineLevel="0" collapsed="false">
      <c r="A41" s="40" t="s">
        <v>114</v>
      </c>
      <c r="B41" s="41" t="s">
        <v>115</v>
      </c>
      <c r="C41" s="42" t="s">
        <v>99</v>
      </c>
      <c r="D41" s="52" t="s">
        <v>100</v>
      </c>
      <c r="E41" s="44" t="s">
        <v>42</v>
      </c>
      <c r="F41" s="45" t="n">
        <v>0.1</v>
      </c>
      <c r="G41" s="46" t="n">
        <v>342.57</v>
      </c>
      <c r="H41" s="46" t="n">
        <v>194.29</v>
      </c>
      <c r="I41" s="47" t="n">
        <f aca="false">G41+H41</f>
        <v>536.86</v>
      </c>
      <c r="J41" s="47" t="n">
        <f aca="false">G41*F41</f>
        <v>34.257</v>
      </c>
      <c r="K41" s="47" t="n">
        <f aca="false">H41*F41</f>
        <v>19.429</v>
      </c>
      <c r="L41" s="47" t="n">
        <f aca="false">J41+K41</f>
        <v>53.686</v>
      </c>
      <c r="M41" s="48" t="n">
        <f aca="false">L41*(1+$M$4)</f>
        <v>67.6550972</v>
      </c>
      <c r="N41" s="49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</row>
    <row r="42" customFormat="false" ht="42.15" hidden="false" customHeight="false" outlineLevel="0" collapsed="false">
      <c r="A42" s="40" t="s">
        <v>116</v>
      </c>
      <c r="B42" s="41" t="s">
        <v>117</v>
      </c>
      <c r="C42" s="42" t="s">
        <v>118</v>
      </c>
      <c r="D42" s="52" t="s">
        <v>119</v>
      </c>
      <c r="E42" s="44" t="s">
        <v>105</v>
      </c>
      <c r="F42" s="45" t="n">
        <v>13.4</v>
      </c>
      <c r="G42" s="46" t="n">
        <v>12.45</v>
      </c>
      <c r="H42" s="46" t="n">
        <v>1.78</v>
      </c>
      <c r="I42" s="47" t="n">
        <f aca="false">G42+H42</f>
        <v>14.23</v>
      </c>
      <c r="J42" s="47" t="n">
        <f aca="false">G42*F42</f>
        <v>166.83</v>
      </c>
      <c r="K42" s="47" t="n">
        <f aca="false">H42*F42</f>
        <v>23.852</v>
      </c>
      <c r="L42" s="47" t="n">
        <f aca="false">J42+K42</f>
        <v>190.682</v>
      </c>
      <c r="M42" s="48" t="n">
        <f aca="false">L42*(1+$M$4)</f>
        <v>240.2974564</v>
      </c>
      <c r="N42" s="49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</row>
    <row r="43" customFormat="false" ht="42.15" hidden="false" customHeight="false" outlineLevel="0" collapsed="false">
      <c r="A43" s="40" t="s">
        <v>120</v>
      </c>
      <c r="B43" s="41" t="s">
        <v>121</v>
      </c>
      <c r="C43" s="42" t="s">
        <v>87</v>
      </c>
      <c r="D43" s="52" t="s">
        <v>88</v>
      </c>
      <c r="E43" s="44" t="s">
        <v>42</v>
      </c>
      <c r="F43" s="45" t="n">
        <v>0.25</v>
      </c>
      <c r="G43" s="46" t="n">
        <v>724.34</v>
      </c>
      <c r="H43" s="46" t="n">
        <v>141.99</v>
      </c>
      <c r="I43" s="47" t="n">
        <f aca="false">G43+H43</f>
        <v>866.33</v>
      </c>
      <c r="J43" s="47" t="n">
        <f aca="false">G43*F43</f>
        <v>181.085</v>
      </c>
      <c r="K43" s="47" t="n">
        <f aca="false">H43*F43</f>
        <v>35.4975</v>
      </c>
      <c r="L43" s="47" t="n">
        <f aca="false">J43+K43</f>
        <v>216.5825</v>
      </c>
      <c r="M43" s="48" t="n">
        <f aca="false">L43*(1+$M$4)</f>
        <v>272.9372665</v>
      </c>
      <c r="N43" s="49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</row>
    <row r="44" customFormat="false" ht="21.65" hidden="false" customHeight="false" outlineLevel="0" collapsed="false">
      <c r="A44" s="40" t="s">
        <v>122</v>
      </c>
      <c r="B44" s="41" t="s">
        <v>123</v>
      </c>
      <c r="C44" s="42" t="s">
        <v>124</v>
      </c>
      <c r="D44" s="52" t="s">
        <v>125</v>
      </c>
      <c r="E44" s="44" t="s">
        <v>47</v>
      </c>
      <c r="F44" s="45" t="n">
        <v>10.05</v>
      </c>
      <c r="G44" s="46" t="n">
        <v>36.65</v>
      </c>
      <c r="H44" s="46" t="n">
        <v>14.62</v>
      </c>
      <c r="I44" s="47" t="n">
        <f aca="false">G44+H44</f>
        <v>51.27</v>
      </c>
      <c r="J44" s="47" t="n">
        <f aca="false">G44*F44</f>
        <v>368.3325</v>
      </c>
      <c r="K44" s="47" t="n">
        <f aca="false">H44*F44</f>
        <v>146.931</v>
      </c>
      <c r="L44" s="47" t="n">
        <f aca="false">J44+K44</f>
        <v>515.2635</v>
      </c>
      <c r="M44" s="48" t="n">
        <f aca="false">L44*(1+$M$4)</f>
        <v>649.3350627</v>
      </c>
      <c r="N44" s="49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</row>
    <row r="45" customFormat="false" ht="31.9" hidden="false" customHeight="false" outlineLevel="0" collapsed="false">
      <c r="A45" s="40" t="s">
        <v>126</v>
      </c>
      <c r="B45" s="41" t="s">
        <v>127</v>
      </c>
      <c r="C45" s="42" t="s">
        <v>112</v>
      </c>
      <c r="D45" s="52" t="s">
        <v>113</v>
      </c>
      <c r="E45" s="44" t="s">
        <v>47</v>
      </c>
      <c r="F45" s="45" t="n">
        <v>3.8</v>
      </c>
      <c r="G45" s="46" t="n">
        <v>29.61</v>
      </c>
      <c r="H45" s="46" t="n">
        <v>34.55</v>
      </c>
      <c r="I45" s="47" t="n">
        <f aca="false">G45+H45</f>
        <v>64.16</v>
      </c>
      <c r="J45" s="47" t="n">
        <f aca="false">G45*F45</f>
        <v>112.518</v>
      </c>
      <c r="K45" s="47" t="n">
        <f aca="false">H45*F45</f>
        <v>131.29</v>
      </c>
      <c r="L45" s="47" t="n">
        <f aca="false">J45+K45</f>
        <v>243.808</v>
      </c>
      <c r="M45" s="48" t="n">
        <f aca="false">L45*(1+$M$4)</f>
        <v>307.2468416</v>
      </c>
      <c r="N45" s="49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</row>
    <row r="46" customFormat="false" ht="42.15" hidden="false" customHeight="false" outlineLevel="0" collapsed="false">
      <c r="A46" s="40" t="s">
        <v>128</v>
      </c>
      <c r="B46" s="41" t="s">
        <v>129</v>
      </c>
      <c r="C46" s="42" t="s">
        <v>118</v>
      </c>
      <c r="D46" s="52" t="s">
        <v>119</v>
      </c>
      <c r="E46" s="44" t="s">
        <v>105</v>
      </c>
      <c r="F46" s="45" t="n">
        <v>13.4</v>
      </c>
      <c r="G46" s="46" t="n">
        <v>12.45</v>
      </c>
      <c r="H46" s="46" t="n">
        <v>1.78</v>
      </c>
      <c r="I46" s="47" t="n">
        <f aca="false">G46+H46</f>
        <v>14.23</v>
      </c>
      <c r="J46" s="47" t="n">
        <f aca="false">G46*F46</f>
        <v>166.83</v>
      </c>
      <c r="K46" s="47" t="n">
        <f aca="false">H46*F46</f>
        <v>23.852</v>
      </c>
      <c r="L46" s="47" t="n">
        <f aca="false">J46+K46</f>
        <v>190.682</v>
      </c>
      <c r="M46" s="48" t="n">
        <f aca="false">L46*(1+$M$4)</f>
        <v>240.2974564</v>
      </c>
      <c r="N46" s="49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</row>
    <row r="47" customFormat="false" ht="42.15" hidden="false" customHeight="false" outlineLevel="0" collapsed="false">
      <c r="A47" s="40" t="s">
        <v>130</v>
      </c>
      <c r="B47" s="41" t="s">
        <v>131</v>
      </c>
      <c r="C47" s="42" t="s">
        <v>87</v>
      </c>
      <c r="D47" s="52" t="s">
        <v>88</v>
      </c>
      <c r="E47" s="44" t="s">
        <v>42</v>
      </c>
      <c r="F47" s="45" t="n">
        <v>0.25</v>
      </c>
      <c r="G47" s="46" t="n">
        <v>724.34</v>
      </c>
      <c r="H47" s="46" t="n">
        <v>141.99</v>
      </c>
      <c r="I47" s="47" t="n">
        <f aca="false">G47+H47</f>
        <v>866.33</v>
      </c>
      <c r="J47" s="47" t="n">
        <f aca="false">G47*F47</f>
        <v>181.085</v>
      </c>
      <c r="K47" s="47" t="n">
        <f aca="false">H47*F47</f>
        <v>35.4975</v>
      </c>
      <c r="L47" s="47" t="n">
        <f aca="false">J47+K47</f>
        <v>216.5825</v>
      </c>
      <c r="M47" s="48" t="n">
        <f aca="false">L47*(1+$M$4)</f>
        <v>272.9372665</v>
      </c>
      <c r="N47" s="49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</row>
    <row r="48" customFormat="false" ht="31.9" hidden="false" customHeight="false" outlineLevel="0" collapsed="false">
      <c r="A48" s="40" t="s">
        <v>132</v>
      </c>
      <c r="B48" s="41" t="s">
        <v>133</v>
      </c>
      <c r="C48" s="42" t="s">
        <v>112</v>
      </c>
      <c r="D48" s="52" t="s">
        <v>134</v>
      </c>
      <c r="E48" s="44" t="s">
        <v>47</v>
      </c>
      <c r="F48" s="45" t="n">
        <v>1.75</v>
      </c>
      <c r="G48" s="46" t="n">
        <v>29.61</v>
      </c>
      <c r="H48" s="46" t="n">
        <v>34.55</v>
      </c>
      <c r="I48" s="47" t="n">
        <f aca="false">G48+H48</f>
        <v>64.16</v>
      </c>
      <c r="J48" s="47" t="n">
        <f aca="false">G48*F48</f>
        <v>51.8175</v>
      </c>
      <c r="K48" s="47" t="n">
        <f aca="false">H48*F48</f>
        <v>60.4625</v>
      </c>
      <c r="L48" s="47" t="n">
        <f aca="false">J48+K48</f>
        <v>112.28</v>
      </c>
      <c r="M48" s="48" t="n">
        <f aca="false">L48*(1+$M$4)</f>
        <v>141.495256</v>
      </c>
      <c r="N48" s="49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</row>
    <row r="49" customFormat="false" ht="42.15" hidden="false" customHeight="false" outlineLevel="0" collapsed="false">
      <c r="A49" s="40" t="s">
        <v>135</v>
      </c>
      <c r="B49" s="41" t="s">
        <v>136</v>
      </c>
      <c r="C49" s="42" t="s">
        <v>118</v>
      </c>
      <c r="D49" s="52" t="s">
        <v>119</v>
      </c>
      <c r="E49" s="44" t="s">
        <v>105</v>
      </c>
      <c r="F49" s="45" t="n">
        <v>52</v>
      </c>
      <c r="G49" s="46" t="n">
        <v>12.45</v>
      </c>
      <c r="H49" s="46" t="n">
        <v>1.78</v>
      </c>
      <c r="I49" s="47" t="n">
        <f aca="false">G49+H49</f>
        <v>14.23</v>
      </c>
      <c r="J49" s="47" t="n">
        <f aca="false">G49*F49</f>
        <v>647.4</v>
      </c>
      <c r="K49" s="47" t="n">
        <f aca="false">H49*F49</f>
        <v>92.56</v>
      </c>
      <c r="L49" s="47" t="n">
        <f aca="false">J49+K49</f>
        <v>739.96</v>
      </c>
      <c r="M49" s="48" t="n">
        <f aca="false">L49*(1+$M$4)</f>
        <v>932.497592</v>
      </c>
      <c r="N49" s="49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</row>
    <row r="50" customFormat="false" ht="42.15" hidden="false" customHeight="false" outlineLevel="0" collapsed="false">
      <c r="A50" s="40" t="s">
        <v>137</v>
      </c>
      <c r="B50" s="41" t="s">
        <v>138</v>
      </c>
      <c r="C50" s="42" t="s">
        <v>87</v>
      </c>
      <c r="D50" s="52" t="s">
        <v>88</v>
      </c>
      <c r="E50" s="44" t="s">
        <v>42</v>
      </c>
      <c r="F50" s="45" t="n">
        <v>0.71</v>
      </c>
      <c r="G50" s="46" t="n">
        <v>724.34</v>
      </c>
      <c r="H50" s="46" t="n">
        <v>141.99</v>
      </c>
      <c r="I50" s="47" t="n">
        <f aca="false">G50+H50</f>
        <v>866.33</v>
      </c>
      <c r="J50" s="47" t="n">
        <f aca="false">G50*F50</f>
        <v>514.2814</v>
      </c>
      <c r="K50" s="47" t="n">
        <f aca="false">H50*F50</f>
        <v>100.8129</v>
      </c>
      <c r="L50" s="47" t="n">
        <f aca="false">J50+K50</f>
        <v>615.0943</v>
      </c>
      <c r="M50" s="48" t="n">
        <f aca="false">L50*(1+$M$4)</f>
        <v>775.14183686</v>
      </c>
      <c r="N50" s="49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</row>
    <row r="51" customFormat="false" ht="21.65" hidden="false" customHeight="false" outlineLevel="0" collapsed="false">
      <c r="A51" s="40" t="s">
        <v>139</v>
      </c>
      <c r="B51" s="56" t="s">
        <v>140</v>
      </c>
      <c r="C51" s="42" t="s">
        <v>141</v>
      </c>
      <c r="D51" s="52" t="s">
        <v>142</v>
      </c>
      <c r="E51" s="44" t="s">
        <v>66</v>
      </c>
      <c r="F51" s="45" t="n">
        <v>5.2</v>
      </c>
      <c r="G51" s="46" t="n">
        <v>49.12</v>
      </c>
      <c r="H51" s="46" t="n">
        <v>26.43</v>
      </c>
      <c r="I51" s="47" t="n">
        <f aca="false">G51+H51</f>
        <v>75.55</v>
      </c>
      <c r="J51" s="47" t="n">
        <f aca="false">G51*F51</f>
        <v>255.424</v>
      </c>
      <c r="K51" s="47" t="n">
        <f aca="false">H51*F51</f>
        <v>137.436</v>
      </c>
      <c r="L51" s="47" t="n">
        <f aca="false">J51+K51</f>
        <v>392.86</v>
      </c>
      <c r="M51" s="48" t="n">
        <f aca="false">L51*(1+$M$4)</f>
        <v>495.082172</v>
      </c>
      <c r="N51" s="49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</row>
    <row r="52" customFormat="false" ht="12.75" hidden="false" customHeight="true" outlineLevel="0" collapsed="false">
      <c r="A52" s="33" t="s">
        <v>143</v>
      </c>
      <c r="B52" s="34" t="s">
        <v>144</v>
      </c>
      <c r="C52" s="35"/>
      <c r="D52" s="36"/>
      <c r="E52" s="37"/>
      <c r="F52" s="37"/>
      <c r="G52" s="37"/>
      <c r="H52" s="37"/>
      <c r="I52" s="38"/>
      <c r="J52" s="57" t="n">
        <f aca="false">SUM(J53:J55)</f>
        <v>15489.407</v>
      </c>
      <c r="K52" s="57" t="n">
        <f aca="false">SUM(K53:K55)</f>
        <v>3637.246</v>
      </c>
      <c r="L52" s="57" t="n">
        <f aca="false">SUM(L53:L55)</f>
        <v>19126.653</v>
      </c>
      <c r="M52" s="58" t="n">
        <f aca="false">SUM(M53:M55)</f>
        <v>24103.4081106</v>
      </c>
      <c r="N52" s="16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customFormat="false" ht="52.4" hidden="false" customHeight="false" outlineLevel="0" collapsed="false">
      <c r="A53" s="40" t="s">
        <v>145</v>
      </c>
      <c r="B53" s="41" t="s">
        <v>146</v>
      </c>
      <c r="C53" s="42" t="s">
        <v>147</v>
      </c>
      <c r="D53" s="52" t="s">
        <v>148</v>
      </c>
      <c r="E53" s="44" t="s">
        <v>47</v>
      </c>
      <c r="F53" s="45" t="n">
        <v>25.1</v>
      </c>
      <c r="G53" s="46" t="n">
        <v>69.66</v>
      </c>
      <c r="H53" s="46" t="n">
        <v>76.97</v>
      </c>
      <c r="I53" s="47" t="n">
        <f aca="false">G53+H53</f>
        <v>146.63</v>
      </c>
      <c r="J53" s="47" t="n">
        <f aca="false">G53*F53</f>
        <v>1748.466</v>
      </c>
      <c r="K53" s="47" t="n">
        <f aca="false">H53*F53</f>
        <v>1931.947</v>
      </c>
      <c r="L53" s="47" t="n">
        <f aca="false">J53+K53</f>
        <v>3680.413</v>
      </c>
      <c r="M53" s="48" t="n">
        <f aca="false">L53*(1+$M$4)</f>
        <v>4638.0564626</v>
      </c>
      <c r="N53" s="49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</row>
    <row r="54" customFormat="false" ht="31.9" hidden="false" customHeight="false" outlineLevel="0" collapsed="false">
      <c r="A54" s="40" t="s">
        <v>149</v>
      </c>
      <c r="B54" s="41" t="s">
        <v>150</v>
      </c>
      <c r="C54" s="42" t="s">
        <v>151</v>
      </c>
      <c r="D54" s="52" t="s">
        <v>152</v>
      </c>
      <c r="E54" s="44" t="s">
        <v>47</v>
      </c>
      <c r="F54" s="45" t="n">
        <v>10</v>
      </c>
      <c r="G54" s="46" t="n">
        <v>15.95</v>
      </c>
      <c r="H54" s="46" t="n">
        <v>17.61</v>
      </c>
      <c r="I54" s="47" t="n">
        <f aca="false">G54+H54</f>
        <v>33.56</v>
      </c>
      <c r="J54" s="47" t="n">
        <f aca="false">G54*F54</f>
        <v>159.5</v>
      </c>
      <c r="K54" s="47" t="n">
        <f aca="false">H54*F54</f>
        <v>176.1</v>
      </c>
      <c r="L54" s="47" t="n">
        <f aca="false">J54+K54</f>
        <v>335.6</v>
      </c>
      <c r="M54" s="48" t="n">
        <f aca="false">L54*(1+$M$4)</f>
        <v>422.92312</v>
      </c>
      <c r="N54" s="49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</row>
    <row r="55" customFormat="false" ht="42.15" hidden="false" customHeight="false" outlineLevel="0" collapsed="false">
      <c r="A55" s="40" t="s">
        <v>153</v>
      </c>
      <c r="B55" s="41" t="s">
        <v>154</v>
      </c>
      <c r="C55" s="42" t="s">
        <v>155</v>
      </c>
      <c r="D55" s="52" t="s">
        <v>156</v>
      </c>
      <c r="E55" s="44" t="s">
        <v>47</v>
      </c>
      <c r="F55" s="45" t="n">
        <v>9.3</v>
      </c>
      <c r="G55" s="46" t="n">
        <v>1460.37</v>
      </c>
      <c r="H55" s="46" t="n">
        <v>164.43</v>
      </c>
      <c r="I55" s="47" t="n">
        <f aca="false">G55+H55</f>
        <v>1624.8</v>
      </c>
      <c r="J55" s="47" t="n">
        <f aca="false">G55*F55</f>
        <v>13581.441</v>
      </c>
      <c r="K55" s="47" t="n">
        <f aca="false">H55*F55</f>
        <v>1529.199</v>
      </c>
      <c r="L55" s="47" t="n">
        <f aca="false">J55+K55</f>
        <v>15110.64</v>
      </c>
      <c r="M55" s="59" t="n">
        <f aca="false">L55*(1+$M$4)</f>
        <v>19042.428528</v>
      </c>
      <c r="N55" s="49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</row>
    <row r="56" customFormat="false" ht="12.75" hidden="false" customHeight="true" outlineLevel="0" collapsed="false">
      <c r="A56" s="33" t="s">
        <v>157</v>
      </c>
      <c r="B56" s="34" t="s">
        <v>158</v>
      </c>
      <c r="C56" s="35"/>
      <c r="D56" s="36"/>
      <c r="E56" s="37"/>
      <c r="F56" s="37"/>
      <c r="G56" s="37"/>
      <c r="H56" s="37"/>
      <c r="I56" s="38"/>
      <c r="J56" s="57" t="n">
        <f aca="false">SUM(J57:J73)</f>
        <v>1746.348984</v>
      </c>
      <c r="K56" s="57" t="n">
        <f aca="false">SUM(K57:K73)</f>
        <v>1115.295916</v>
      </c>
      <c r="L56" s="57" t="n">
        <f aca="false">SUM(L57:L73)</f>
        <v>2861.6449</v>
      </c>
      <c r="M56" s="58" t="n">
        <f aca="false">SUM(M57:M73)</f>
        <v>3606.24490298</v>
      </c>
      <c r="N56" s="16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</row>
    <row r="57" customFormat="false" ht="52.4" hidden="false" customHeight="false" outlineLevel="0" collapsed="false">
      <c r="A57" s="40" t="s">
        <v>159</v>
      </c>
      <c r="B57" s="41" t="s">
        <v>160</v>
      </c>
      <c r="C57" s="42" t="s">
        <v>161</v>
      </c>
      <c r="D57" s="52" t="s">
        <v>162</v>
      </c>
      <c r="E57" s="44" t="s">
        <v>15</v>
      </c>
      <c r="F57" s="45" t="n">
        <v>5</v>
      </c>
      <c r="G57" s="46" t="n">
        <v>5.53</v>
      </c>
      <c r="H57" s="46" t="n">
        <v>5.49</v>
      </c>
      <c r="I57" s="47" t="n">
        <f aca="false">G57+H57</f>
        <v>11.02</v>
      </c>
      <c r="J57" s="47" t="n">
        <f aca="false">G57*F57</f>
        <v>27.65</v>
      </c>
      <c r="K57" s="47" t="n">
        <f aca="false">H57*F57</f>
        <v>27.45</v>
      </c>
      <c r="L57" s="47" t="n">
        <f aca="false">J57+K57</f>
        <v>55.1</v>
      </c>
      <c r="M57" s="48" t="n">
        <f aca="false">L57*(1+$M$4)</f>
        <v>69.43702</v>
      </c>
      <c r="N57" s="49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</row>
    <row r="58" customFormat="false" ht="52.4" hidden="false" customHeight="false" outlineLevel="0" collapsed="false">
      <c r="A58" s="40" t="s">
        <v>163</v>
      </c>
      <c r="B58" s="41" t="s">
        <v>160</v>
      </c>
      <c r="C58" s="42" t="s">
        <v>164</v>
      </c>
      <c r="D58" s="52" t="s">
        <v>165</v>
      </c>
      <c r="E58" s="44" t="s">
        <v>15</v>
      </c>
      <c r="F58" s="45" t="n">
        <v>6</v>
      </c>
      <c r="G58" s="46" t="n">
        <v>23.23</v>
      </c>
      <c r="H58" s="46" t="n">
        <v>10.18</v>
      </c>
      <c r="I58" s="47" t="n">
        <f aca="false">G58+H58</f>
        <v>33.41</v>
      </c>
      <c r="J58" s="47" t="n">
        <f aca="false">G58*F58</f>
        <v>139.38</v>
      </c>
      <c r="K58" s="47" t="n">
        <f aca="false">H58*F58</f>
        <v>61.08</v>
      </c>
      <c r="L58" s="47" t="n">
        <f aca="false">J58+K58</f>
        <v>200.46</v>
      </c>
      <c r="M58" s="48" t="n">
        <f aca="false">L58*(1+$M$4)</f>
        <v>252.619692</v>
      </c>
      <c r="N58" s="49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</row>
    <row r="59" customFormat="false" ht="52.4" hidden="false" customHeight="false" outlineLevel="0" collapsed="false">
      <c r="A59" s="40" t="s">
        <v>166</v>
      </c>
      <c r="B59" s="41" t="s">
        <v>160</v>
      </c>
      <c r="C59" s="42" t="s">
        <v>167</v>
      </c>
      <c r="D59" s="43" t="s">
        <v>168</v>
      </c>
      <c r="E59" s="44" t="s">
        <v>15</v>
      </c>
      <c r="F59" s="45" t="n">
        <v>6</v>
      </c>
      <c r="G59" s="46" t="n">
        <v>46.09</v>
      </c>
      <c r="H59" s="46" t="n">
        <v>13.89</v>
      </c>
      <c r="I59" s="47" t="n">
        <f aca="false">G59+H59</f>
        <v>59.98</v>
      </c>
      <c r="J59" s="47" t="n">
        <f aca="false">G59*F59</f>
        <v>276.54</v>
      </c>
      <c r="K59" s="47" t="n">
        <f aca="false">H59*F59</f>
        <v>83.34</v>
      </c>
      <c r="L59" s="47" t="n">
        <f aca="false">J59+K59</f>
        <v>359.88</v>
      </c>
      <c r="M59" s="48" t="n">
        <f aca="false">L59*(1+$M$4)</f>
        <v>453.520776</v>
      </c>
      <c r="N59" s="49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</row>
    <row r="60" customFormat="false" ht="52.4" hidden="false" customHeight="false" outlineLevel="0" collapsed="false">
      <c r="A60" s="40" t="s">
        <v>169</v>
      </c>
      <c r="B60" s="41" t="s">
        <v>160</v>
      </c>
      <c r="C60" s="42" t="s">
        <v>170</v>
      </c>
      <c r="D60" s="52" t="s">
        <v>171</v>
      </c>
      <c r="E60" s="44" t="s">
        <v>15</v>
      </c>
      <c r="F60" s="45" t="n">
        <v>5</v>
      </c>
      <c r="G60" s="46" t="n">
        <v>5.76</v>
      </c>
      <c r="H60" s="46" t="n">
        <v>5.51</v>
      </c>
      <c r="I60" s="47" t="n">
        <f aca="false">G60+H60</f>
        <v>11.27</v>
      </c>
      <c r="J60" s="47" t="n">
        <f aca="false">G60*F60</f>
        <v>28.8</v>
      </c>
      <c r="K60" s="47" t="n">
        <f aca="false">H60*F60</f>
        <v>27.55</v>
      </c>
      <c r="L60" s="47" t="n">
        <f aca="false">J60+K60</f>
        <v>56.35</v>
      </c>
      <c r="M60" s="48" t="n">
        <f aca="false">L60*(1+$M$4)</f>
        <v>71.01227</v>
      </c>
      <c r="N60" s="49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</row>
    <row r="61" customFormat="false" ht="52.4" hidden="false" customHeight="false" outlineLevel="0" collapsed="false">
      <c r="A61" s="40" t="s">
        <v>172</v>
      </c>
      <c r="B61" s="41" t="s">
        <v>160</v>
      </c>
      <c r="C61" s="42" t="s">
        <v>173</v>
      </c>
      <c r="D61" s="52" t="s">
        <v>174</v>
      </c>
      <c r="E61" s="44" t="s">
        <v>15</v>
      </c>
      <c r="F61" s="45" t="n">
        <v>2</v>
      </c>
      <c r="G61" s="46" t="n">
        <v>19.03</v>
      </c>
      <c r="H61" s="46" t="n">
        <v>8.71</v>
      </c>
      <c r="I61" s="47" t="n">
        <f aca="false">G61+H61</f>
        <v>27.74</v>
      </c>
      <c r="J61" s="47" t="n">
        <f aca="false">G61*F61</f>
        <v>38.06</v>
      </c>
      <c r="K61" s="47" t="n">
        <f aca="false">H61*F61</f>
        <v>17.42</v>
      </c>
      <c r="L61" s="47" t="n">
        <f aca="false">J61+K61</f>
        <v>55.48</v>
      </c>
      <c r="M61" s="48" t="n">
        <f aca="false">L61*(1+$M$4)</f>
        <v>69.915896</v>
      </c>
      <c r="N61" s="49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</row>
    <row r="62" customFormat="false" ht="42.15" hidden="false" customHeight="false" outlineLevel="0" collapsed="false">
      <c r="A62" s="40" t="s">
        <v>175</v>
      </c>
      <c r="B62" s="41" t="s">
        <v>160</v>
      </c>
      <c r="C62" s="42" t="s">
        <v>176</v>
      </c>
      <c r="D62" s="52" t="s">
        <v>177</v>
      </c>
      <c r="E62" s="44" t="s">
        <v>15</v>
      </c>
      <c r="F62" s="45" t="n">
        <v>1</v>
      </c>
      <c r="G62" s="46" t="n">
        <f aca="false">I62-H62</f>
        <v>16.921284</v>
      </c>
      <c r="H62" s="46" t="n">
        <f aca="false">0.3372*I62</f>
        <v>8.608716</v>
      </c>
      <c r="I62" s="47" t="n">
        <v>25.53</v>
      </c>
      <c r="J62" s="47" t="n">
        <f aca="false">G62*F62</f>
        <v>16.921284</v>
      </c>
      <c r="K62" s="47" t="n">
        <f aca="false">H62*F62</f>
        <v>8.608716</v>
      </c>
      <c r="L62" s="47" t="n">
        <f aca="false">J62+K62</f>
        <v>25.53</v>
      </c>
      <c r="M62" s="48" t="n">
        <f aca="false">L62*(1+$M$4)</f>
        <v>32.172906</v>
      </c>
      <c r="N62" s="49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</row>
    <row r="63" customFormat="false" ht="42.15" hidden="false" customHeight="false" outlineLevel="0" collapsed="false">
      <c r="A63" s="40" t="s">
        <v>178</v>
      </c>
      <c r="B63" s="41" t="s">
        <v>179</v>
      </c>
      <c r="C63" s="42" t="s">
        <v>180</v>
      </c>
      <c r="D63" s="52" t="s">
        <v>181</v>
      </c>
      <c r="E63" s="44" t="s">
        <v>66</v>
      </c>
      <c r="F63" s="45" t="n">
        <f aca="false">8.83+6.64</f>
        <v>15.47</v>
      </c>
      <c r="G63" s="46" t="n">
        <v>20.91</v>
      </c>
      <c r="H63" s="46" t="n">
        <v>19.76</v>
      </c>
      <c r="I63" s="47" t="n">
        <f aca="false">G63+H63</f>
        <v>40.67</v>
      </c>
      <c r="J63" s="47" t="n">
        <f aca="false">G63*F63</f>
        <v>323.4777</v>
      </c>
      <c r="K63" s="47" t="n">
        <f aca="false">H63*F63</f>
        <v>305.6872</v>
      </c>
      <c r="L63" s="47" t="n">
        <f aca="false">J63+K63</f>
        <v>629.1649</v>
      </c>
      <c r="M63" s="48" t="n">
        <f aca="false">L63*(1+$M$4)</f>
        <v>792.87360698</v>
      </c>
      <c r="N63" s="49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</row>
    <row r="64" customFormat="false" ht="42.15" hidden="false" customHeight="false" outlineLevel="0" collapsed="false">
      <c r="A64" s="40" t="s">
        <v>182</v>
      </c>
      <c r="B64" s="41" t="s">
        <v>183</v>
      </c>
      <c r="C64" s="42" t="s">
        <v>184</v>
      </c>
      <c r="D64" s="52" t="s">
        <v>185</v>
      </c>
      <c r="E64" s="44" t="s">
        <v>66</v>
      </c>
      <c r="F64" s="45" t="n">
        <v>3.5</v>
      </c>
      <c r="G64" s="46" t="n">
        <v>15.04</v>
      </c>
      <c r="H64" s="46" t="n">
        <v>14.16</v>
      </c>
      <c r="I64" s="47" t="n">
        <f aca="false">G64+H64</f>
        <v>29.2</v>
      </c>
      <c r="J64" s="47" t="n">
        <f aca="false">G64*F64</f>
        <v>52.64</v>
      </c>
      <c r="K64" s="47" t="n">
        <f aca="false">H64*F64</f>
        <v>49.56</v>
      </c>
      <c r="L64" s="47" t="n">
        <f aca="false">J64+K64</f>
        <v>102.2</v>
      </c>
      <c r="M64" s="48" t="n">
        <f aca="false">L64*(1+$M$4)</f>
        <v>128.79244</v>
      </c>
      <c r="N64" s="49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</row>
    <row r="65" customFormat="false" ht="42.15" hidden="false" customHeight="false" outlineLevel="0" collapsed="false">
      <c r="A65" s="40" t="s">
        <v>186</v>
      </c>
      <c r="B65" s="41" t="s">
        <v>187</v>
      </c>
      <c r="C65" s="42" t="s">
        <v>188</v>
      </c>
      <c r="D65" s="52" t="s">
        <v>189</v>
      </c>
      <c r="E65" s="44" t="s">
        <v>66</v>
      </c>
      <c r="F65" s="45" t="n">
        <v>2</v>
      </c>
      <c r="G65" s="46" t="n">
        <v>19.34</v>
      </c>
      <c r="H65" s="46" t="n">
        <v>17.11</v>
      </c>
      <c r="I65" s="47" t="n">
        <f aca="false">G65+H65</f>
        <v>36.45</v>
      </c>
      <c r="J65" s="47" t="n">
        <f aca="false">G65*F65</f>
        <v>38.68</v>
      </c>
      <c r="K65" s="47" t="n">
        <f aca="false">H65*F65</f>
        <v>34.22</v>
      </c>
      <c r="L65" s="47" t="n">
        <f aca="false">J65+K65</f>
        <v>72.9</v>
      </c>
      <c r="M65" s="48" t="n">
        <f aca="false">L65*(1+$M$4)</f>
        <v>91.86858</v>
      </c>
      <c r="N65" s="49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</row>
    <row r="66" customFormat="false" ht="52.4" hidden="false" customHeight="false" outlineLevel="0" collapsed="false">
      <c r="A66" s="40" t="s">
        <v>190</v>
      </c>
      <c r="B66" s="41" t="s">
        <v>191</v>
      </c>
      <c r="C66" s="42" t="s">
        <v>192</v>
      </c>
      <c r="D66" s="52" t="s">
        <v>193</v>
      </c>
      <c r="E66" s="44" t="s">
        <v>15</v>
      </c>
      <c r="F66" s="45" t="n">
        <v>3</v>
      </c>
      <c r="G66" s="46" t="n">
        <v>51.25</v>
      </c>
      <c r="H66" s="46" t="n">
        <v>19.66</v>
      </c>
      <c r="I66" s="47" t="n">
        <f aca="false">G66+H66</f>
        <v>70.91</v>
      </c>
      <c r="J66" s="47" t="n">
        <f aca="false">G66*F66</f>
        <v>153.75</v>
      </c>
      <c r="K66" s="47" t="n">
        <f aca="false">H66*F66</f>
        <v>58.98</v>
      </c>
      <c r="L66" s="47" t="n">
        <f aca="false">J66+K66</f>
        <v>212.73</v>
      </c>
      <c r="M66" s="48" t="n">
        <f aca="false">L66*(1+$M$4)</f>
        <v>268.082346</v>
      </c>
      <c r="N66" s="49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</row>
    <row r="67" customFormat="false" ht="31.9" hidden="false" customHeight="false" outlineLevel="0" collapsed="false">
      <c r="A67" s="40" t="s">
        <v>194</v>
      </c>
      <c r="B67" s="41" t="s">
        <v>195</v>
      </c>
      <c r="C67" s="42" t="s">
        <v>196</v>
      </c>
      <c r="D67" s="52" t="s">
        <v>197</v>
      </c>
      <c r="E67" s="44" t="s">
        <v>15</v>
      </c>
      <c r="F67" s="45" t="n">
        <v>11</v>
      </c>
      <c r="G67" s="46" t="n">
        <v>3.78</v>
      </c>
      <c r="H67" s="46" t="n">
        <v>6.23</v>
      </c>
      <c r="I67" s="47" t="n">
        <f aca="false">G67+H67</f>
        <v>10.01</v>
      </c>
      <c r="J67" s="47" t="n">
        <f aca="false">G67*F67</f>
        <v>41.58</v>
      </c>
      <c r="K67" s="47" t="n">
        <f aca="false">H67*F67</f>
        <v>68.53</v>
      </c>
      <c r="L67" s="47" t="n">
        <f aca="false">J67+K67</f>
        <v>110.11</v>
      </c>
      <c r="M67" s="48" t="n">
        <f aca="false">L67*(1+$M$4)</f>
        <v>138.760622</v>
      </c>
      <c r="N67" s="49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</row>
    <row r="68" customFormat="false" ht="31.9" hidden="false" customHeight="false" outlineLevel="0" collapsed="false">
      <c r="A68" s="40" t="s">
        <v>198</v>
      </c>
      <c r="B68" s="41" t="s">
        <v>195</v>
      </c>
      <c r="C68" s="42" t="s">
        <v>199</v>
      </c>
      <c r="D68" s="52" t="s">
        <v>200</v>
      </c>
      <c r="E68" s="44" t="s">
        <v>15</v>
      </c>
      <c r="F68" s="45" t="n">
        <v>6</v>
      </c>
      <c r="G68" s="46" t="n">
        <v>2.5</v>
      </c>
      <c r="H68" s="46" t="n">
        <v>2.11</v>
      </c>
      <c r="I68" s="47" t="n">
        <f aca="false">G68+H68</f>
        <v>4.61</v>
      </c>
      <c r="J68" s="47" t="n">
        <f aca="false">G68*F68</f>
        <v>15</v>
      </c>
      <c r="K68" s="47" t="n">
        <f aca="false">H68*F68</f>
        <v>12.66</v>
      </c>
      <c r="L68" s="47" t="n">
        <f aca="false">J68+K68</f>
        <v>27.66</v>
      </c>
      <c r="M68" s="48" t="n">
        <f aca="false">L68*(1+$M$4)</f>
        <v>34.857132</v>
      </c>
      <c r="N68" s="49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</row>
    <row r="69" customFormat="false" ht="31.9" hidden="false" customHeight="false" outlineLevel="0" collapsed="false">
      <c r="A69" s="40" t="s">
        <v>201</v>
      </c>
      <c r="B69" s="41" t="s">
        <v>195</v>
      </c>
      <c r="C69" s="42" t="s">
        <v>202</v>
      </c>
      <c r="D69" s="52" t="s">
        <v>203</v>
      </c>
      <c r="E69" s="44" t="s">
        <v>15</v>
      </c>
      <c r="F69" s="45" t="n">
        <v>11</v>
      </c>
      <c r="G69" s="46" t="n">
        <v>5.44</v>
      </c>
      <c r="H69" s="46" t="n">
        <v>8.39</v>
      </c>
      <c r="I69" s="47" t="n">
        <f aca="false">G69+H69</f>
        <v>13.83</v>
      </c>
      <c r="J69" s="47" t="n">
        <f aca="false">G69*F69</f>
        <v>59.84</v>
      </c>
      <c r="K69" s="47" t="n">
        <f aca="false">H69*F69</f>
        <v>92.29</v>
      </c>
      <c r="L69" s="47" t="n">
        <f aca="false">J69+K69</f>
        <v>152.13</v>
      </c>
      <c r="M69" s="48" t="n">
        <f aca="false">L69*(1+$M$4)</f>
        <v>191.714226</v>
      </c>
      <c r="N69" s="49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</row>
    <row r="70" customFormat="false" ht="31.9" hidden="false" customHeight="false" outlineLevel="0" collapsed="false">
      <c r="A70" s="40" t="s">
        <v>204</v>
      </c>
      <c r="B70" s="41" t="s">
        <v>195</v>
      </c>
      <c r="C70" s="42" t="s">
        <v>205</v>
      </c>
      <c r="D70" s="52" t="s">
        <v>206</v>
      </c>
      <c r="E70" s="44" t="s">
        <v>15</v>
      </c>
      <c r="F70" s="45" t="n">
        <v>1</v>
      </c>
      <c r="G70" s="46" t="n">
        <v>10.25</v>
      </c>
      <c r="H70" s="46" t="n">
        <v>4.73</v>
      </c>
      <c r="I70" s="47" t="n">
        <f aca="false">G70+H70</f>
        <v>14.98</v>
      </c>
      <c r="J70" s="47" t="n">
        <f aca="false">G70*F70</f>
        <v>10.25</v>
      </c>
      <c r="K70" s="47" t="n">
        <f aca="false">H70*F70</f>
        <v>4.73</v>
      </c>
      <c r="L70" s="47" t="n">
        <f aca="false">J70+K70</f>
        <v>14.98</v>
      </c>
      <c r="M70" s="48" t="n">
        <f aca="false">L70*(1+$M$4)</f>
        <v>18.877796</v>
      </c>
      <c r="N70" s="49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</row>
    <row r="71" customFormat="false" ht="52.4" hidden="false" customHeight="false" outlineLevel="0" collapsed="false">
      <c r="A71" s="40" t="s">
        <v>207</v>
      </c>
      <c r="B71" s="41" t="s">
        <v>195</v>
      </c>
      <c r="C71" s="42" t="s">
        <v>208</v>
      </c>
      <c r="D71" s="52" t="s">
        <v>209</v>
      </c>
      <c r="E71" s="44" t="s">
        <v>15</v>
      </c>
      <c r="F71" s="45" t="n">
        <v>12</v>
      </c>
      <c r="G71" s="46" t="n">
        <v>2.89</v>
      </c>
      <c r="H71" s="46" t="n">
        <v>3.61</v>
      </c>
      <c r="I71" s="47" t="n">
        <f aca="false">G71+H71</f>
        <v>6.5</v>
      </c>
      <c r="J71" s="47" t="n">
        <f aca="false">G71*F71</f>
        <v>34.68</v>
      </c>
      <c r="K71" s="47" t="n">
        <f aca="false">H71*F71</f>
        <v>43.32</v>
      </c>
      <c r="L71" s="47" t="n">
        <f aca="false">J71+K71</f>
        <v>78</v>
      </c>
      <c r="M71" s="48" t="n">
        <f aca="false">L71*(1+$M$4)</f>
        <v>98.2956</v>
      </c>
      <c r="N71" s="49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</row>
    <row r="72" customFormat="false" ht="31.9" hidden="false" customHeight="false" outlineLevel="0" collapsed="false">
      <c r="A72" s="40" t="s">
        <v>210</v>
      </c>
      <c r="B72" s="41" t="s">
        <v>211</v>
      </c>
      <c r="C72" s="42" t="s">
        <v>212</v>
      </c>
      <c r="D72" s="52" t="s">
        <v>213</v>
      </c>
      <c r="E72" s="44" t="s">
        <v>66</v>
      </c>
      <c r="F72" s="45" t="n">
        <v>25</v>
      </c>
      <c r="G72" s="46" t="n">
        <v>6.04</v>
      </c>
      <c r="H72" s="46" t="n">
        <v>7.17</v>
      </c>
      <c r="I72" s="47" t="n">
        <f aca="false">G72+H72</f>
        <v>13.21</v>
      </c>
      <c r="J72" s="47" t="n">
        <f aca="false">G72*F72</f>
        <v>151</v>
      </c>
      <c r="K72" s="47" t="n">
        <f aca="false">H72*F72</f>
        <v>179.25</v>
      </c>
      <c r="L72" s="47" t="n">
        <f aca="false">J72+K72</f>
        <v>330.25</v>
      </c>
      <c r="M72" s="48" t="n">
        <f aca="false">L72*(1+$M$4)</f>
        <v>416.18105</v>
      </c>
      <c r="N72" s="49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</row>
    <row r="73" customFormat="false" ht="42.15" hidden="false" customHeight="false" outlineLevel="0" collapsed="false">
      <c r="A73" s="40" t="s">
        <v>214</v>
      </c>
      <c r="B73" s="41" t="s">
        <v>215</v>
      </c>
      <c r="C73" s="42" t="s">
        <v>216</v>
      </c>
      <c r="D73" s="52" t="s">
        <v>217</v>
      </c>
      <c r="E73" s="44" t="s">
        <v>15</v>
      </c>
      <c r="F73" s="45" t="n">
        <v>6</v>
      </c>
      <c r="G73" s="46" t="n">
        <v>56.35</v>
      </c>
      <c r="H73" s="46" t="n">
        <v>6.77</v>
      </c>
      <c r="I73" s="47" t="n">
        <f aca="false">G73+H73</f>
        <v>63.12</v>
      </c>
      <c r="J73" s="47" t="n">
        <f aca="false">G73*F73</f>
        <v>338.1</v>
      </c>
      <c r="K73" s="47" t="n">
        <f aca="false">H73*F73</f>
        <v>40.62</v>
      </c>
      <c r="L73" s="47" t="n">
        <f aca="false">J73+K73</f>
        <v>378.72</v>
      </c>
      <c r="M73" s="48" t="n">
        <f aca="false">L73*(1+$M$4)</f>
        <v>477.262944</v>
      </c>
      <c r="N73" s="49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</row>
    <row r="74" customFormat="false" ht="12.75" hidden="false" customHeight="true" outlineLevel="0" collapsed="false">
      <c r="A74" s="33" t="s">
        <v>218</v>
      </c>
      <c r="B74" s="34" t="s">
        <v>219</v>
      </c>
      <c r="C74" s="35"/>
      <c r="D74" s="36"/>
      <c r="E74" s="37"/>
      <c r="F74" s="37"/>
      <c r="G74" s="37"/>
      <c r="H74" s="37"/>
      <c r="I74" s="38"/>
      <c r="J74" s="57" t="n">
        <f aca="false">SUM(J75:J84)</f>
        <v>1777.17162</v>
      </c>
      <c r="K74" s="57" t="n">
        <f aca="false">SUM(K75:K84)</f>
        <v>912.78838</v>
      </c>
      <c r="L74" s="57" t="n">
        <f aca="false">SUM(L75:L84)</f>
        <v>2689.96</v>
      </c>
      <c r="M74" s="58" t="n">
        <f aca="false">SUM(M75:M84)</f>
        <v>3389.887592</v>
      </c>
      <c r="N74" s="16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</row>
    <row r="75" customFormat="false" ht="42.15" hidden="false" customHeight="false" outlineLevel="0" collapsed="false">
      <c r="A75" s="40" t="s">
        <v>220</v>
      </c>
      <c r="B75" s="56" t="s">
        <v>221</v>
      </c>
      <c r="C75" s="42" t="s">
        <v>222</v>
      </c>
      <c r="D75" s="52" t="s">
        <v>223</v>
      </c>
      <c r="E75" s="44" t="s">
        <v>66</v>
      </c>
      <c r="F75" s="45" t="n">
        <f aca="false">36+2</f>
        <v>38</v>
      </c>
      <c r="G75" s="46" t="n">
        <v>6.47</v>
      </c>
      <c r="H75" s="46" t="n">
        <v>2.87</v>
      </c>
      <c r="I75" s="47" t="n">
        <f aca="false">G75+H75</f>
        <v>9.34</v>
      </c>
      <c r="J75" s="47" t="n">
        <f aca="false">G75*F75</f>
        <v>245.86</v>
      </c>
      <c r="K75" s="47" t="n">
        <f aca="false">H75*F75</f>
        <v>109.06</v>
      </c>
      <c r="L75" s="47" t="n">
        <f aca="false">J75+K75</f>
        <v>354.92</v>
      </c>
      <c r="M75" s="48" t="n">
        <f aca="false">L75*(1+$M$4)</f>
        <v>447.270184</v>
      </c>
      <c r="N75" s="49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</row>
    <row r="76" customFormat="false" ht="31.9" hidden="false" customHeight="false" outlineLevel="0" collapsed="false">
      <c r="A76" s="40" t="s">
        <v>224</v>
      </c>
      <c r="B76" s="56" t="s">
        <v>225</v>
      </c>
      <c r="C76" s="42" t="s">
        <v>226</v>
      </c>
      <c r="D76" s="52" t="s">
        <v>227</v>
      </c>
      <c r="E76" s="44" t="s">
        <v>15</v>
      </c>
      <c r="F76" s="45" t="n">
        <v>3</v>
      </c>
      <c r="G76" s="46" t="n">
        <v>5.45</v>
      </c>
      <c r="H76" s="46" t="n">
        <v>6.07</v>
      </c>
      <c r="I76" s="47" t="n">
        <f aca="false">G76+H76</f>
        <v>11.52</v>
      </c>
      <c r="J76" s="47" t="n">
        <f aca="false">G76*F76</f>
        <v>16.35</v>
      </c>
      <c r="K76" s="47" t="n">
        <f aca="false">H76*F76</f>
        <v>18.21</v>
      </c>
      <c r="L76" s="47" t="n">
        <f aca="false">J76+K76</f>
        <v>34.56</v>
      </c>
      <c r="M76" s="48" t="n">
        <f aca="false">L76*(1+$M$4)</f>
        <v>43.552512</v>
      </c>
      <c r="N76" s="49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</row>
    <row r="77" customFormat="false" ht="42.15" hidden="false" customHeight="false" outlineLevel="0" collapsed="false">
      <c r="A77" s="40" t="s">
        <v>228</v>
      </c>
      <c r="B77" s="41" t="s">
        <v>229</v>
      </c>
      <c r="C77" s="42" t="s">
        <v>230</v>
      </c>
      <c r="D77" s="43" t="s">
        <v>231</v>
      </c>
      <c r="E77" s="44" t="s">
        <v>15</v>
      </c>
      <c r="F77" s="45" t="n">
        <v>1</v>
      </c>
      <c r="G77" s="46" t="n">
        <v>89.49</v>
      </c>
      <c r="H77" s="46" t="n">
        <v>15.24</v>
      </c>
      <c r="I77" s="47" t="n">
        <f aca="false">G77+H77</f>
        <v>104.73</v>
      </c>
      <c r="J77" s="47" t="n">
        <f aca="false">G77*F77</f>
        <v>89.49</v>
      </c>
      <c r="K77" s="47" t="n">
        <f aca="false">H77*F77</f>
        <v>15.24</v>
      </c>
      <c r="L77" s="47" t="n">
        <f aca="false">J77+K77</f>
        <v>104.73</v>
      </c>
      <c r="M77" s="48" t="n">
        <f aca="false">L77*(1+$M$4)</f>
        <v>131.980746</v>
      </c>
      <c r="N77" s="49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</row>
    <row r="78" customFormat="false" ht="31.9" hidden="false" customHeight="false" outlineLevel="0" collapsed="false">
      <c r="A78" s="40" t="s">
        <v>232</v>
      </c>
      <c r="B78" s="56" t="s">
        <v>233</v>
      </c>
      <c r="C78" s="42" t="s">
        <v>234</v>
      </c>
      <c r="D78" s="52" t="s">
        <v>235</v>
      </c>
      <c r="E78" s="44" t="s">
        <v>66</v>
      </c>
      <c r="F78" s="45" t="n">
        <v>10</v>
      </c>
      <c r="G78" s="46" t="n">
        <v>2.22</v>
      </c>
      <c r="H78" s="46" t="n">
        <v>6.32</v>
      </c>
      <c r="I78" s="47" t="n">
        <f aca="false">G78+H78</f>
        <v>8.54</v>
      </c>
      <c r="J78" s="47" t="n">
        <f aca="false">G78*F78</f>
        <v>22.2</v>
      </c>
      <c r="K78" s="47" t="n">
        <f aca="false">H78*F78</f>
        <v>63.2</v>
      </c>
      <c r="L78" s="47" t="n">
        <f aca="false">J78+K78</f>
        <v>85.4</v>
      </c>
      <c r="M78" s="48" t="n">
        <f aca="false">L78*(1+$M$4)</f>
        <v>107.62108</v>
      </c>
      <c r="N78" s="49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</row>
    <row r="79" customFormat="false" ht="52.4" hidden="false" customHeight="false" outlineLevel="0" collapsed="false">
      <c r="A79" s="40" t="s">
        <v>236</v>
      </c>
      <c r="B79" s="56" t="s">
        <v>237</v>
      </c>
      <c r="C79" s="42" t="s">
        <v>238</v>
      </c>
      <c r="D79" s="52" t="s">
        <v>239</v>
      </c>
      <c r="E79" s="44" t="s">
        <v>66</v>
      </c>
      <c r="F79" s="45" t="n">
        <v>10</v>
      </c>
      <c r="G79" s="46" t="n">
        <v>8.97</v>
      </c>
      <c r="H79" s="46" t="n">
        <v>16.79</v>
      </c>
      <c r="I79" s="47" t="n">
        <f aca="false">G79+H79</f>
        <v>25.76</v>
      </c>
      <c r="J79" s="47" t="n">
        <f aca="false">G79*F79</f>
        <v>89.7</v>
      </c>
      <c r="K79" s="47" t="n">
        <f aca="false">H79*F79</f>
        <v>167.9</v>
      </c>
      <c r="L79" s="47" t="n">
        <f aca="false">J79+K79</f>
        <v>257.6</v>
      </c>
      <c r="M79" s="48" t="n">
        <f aca="false">L79*(1+$M$4)</f>
        <v>324.62752</v>
      </c>
      <c r="N79" s="49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</row>
    <row r="80" customFormat="false" ht="42.15" hidden="false" customHeight="false" outlineLevel="0" collapsed="false">
      <c r="A80" s="40" t="s">
        <v>240</v>
      </c>
      <c r="B80" s="41" t="s">
        <v>241</v>
      </c>
      <c r="C80" s="42" t="s">
        <v>242</v>
      </c>
      <c r="D80" s="43" t="s">
        <v>243</v>
      </c>
      <c r="E80" s="44" t="s">
        <v>15</v>
      </c>
      <c r="F80" s="45" t="n">
        <v>3</v>
      </c>
      <c r="G80" s="46" t="n">
        <v>30.68</v>
      </c>
      <c r="H80" s="46" t="n">
        <v>28.62</v>
      </c>
      <c r="I80" s="47" t="n">
        <f aca="false">G80+H80</f>
        <v>59.3</v>
      </c>
      <c r="J80" s="47" t="n">
        <f aca="false">G80*F80</f>
        <v>92.04</v>
      </c>
      <c r="K80" s="47" t="n">
        <f aca="false">H80*F80</f>
        <v>85.86</v>
      </c>
      <c r="L80" s="47" t="n">
        <f aca="false">J80+K80</f>
        <v>177.9</v>
      </c>
      <c r="M80" s="48" t="n">
        <f aca="false">L80*(1+$M$4)</f>
        <v>224.18958</v>
      </c>
      <c r="N80" s="49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</row>
    <row r="81" customFormat="false" ht="42.15" hidden="false" customHeight="false" outlineLevel="0" collapsed="false">
      <c r="A81" s="40" t="s">
        <v>244</v>
      </c>
      <c r="B81" s="56" t="s">
        <v>245</v>
      </c>
      <c r="C81" s="42" t="s">
        <v>246</v>
      </c>
      <c r="D81" s="52" t="s">
        <v>247</v>
      </c>
      <c r="E81" s="44" t="s">
        <v>66</v>
      </c>
      <c r="F81" s="45" t="n">
        <f aca="false">(15+15)*2</f>
        <v>60</v>
      </c>
      <c r="G81" s="46" t="n">
        <v>4.09</v>
      </c>
      <c r="H81" s="46" t="n">
        <v>1.5</v>
      </c>
      <c r="I81" s="47" t="n">
        <f aca="false">G81+H81</f>
        <v>5.59</v>
      </c>
      <c r="J81" s="47" t="n">
        <f aca="false">G81*F81</f>
        <v>245.4</v>
      </c>
      <c r="K81" s="47" t="n">
        <f aca="false">H81*F81</f>
        <v>90</v>
      </c>
      <c r="L81" s="47" t="n">
        <f aca="false">J81+K81</f>
        <v>335.4</v>
      </c>
      <c r="M81" s="48" t="n">
        <f aca="false">L81*(1+$M$4)</f>
        <v>422.67108</v>
      </c>
      <c r="N81" s="49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</row>
    <row r="82" customFormat="false" ht="42.15" hidden="false" customHeight="false" outlineLevel="0" collapsed="false">
      <c r="A82" s="40" t="s">
        <v>248</v>
      </c>
      <c r="B82" s="56" t="s">
        <v>245</v>
      </c>
      <c r="C82" s="42" t="s">
        <v>249</v>
      </c>
      <c r="D82" s="52" t="s">
        <v>250</v>
      </c>
      <c r="E82" s="44" t="s">
        <v>66</v>
      </c>
      <c r="F82" s="45" t="n">
        <v>105</v>
      </c>
      <c r="G82" s="46" t="n">
        <f aca="false">I82-H82</f>
        <v>2.761444</v>
      </c>
      <c r="H82" s="46" t="n">
        <f aca="false">0.2846*I82</f>
        <v>1.098556</v>
      </c>
      <c r="I82" s="47" t="n">
        <v>3.86</v>
      </c>
      <c r="J82" s="47" t="n">
        <f aca="false">G82*F82</f>
        <v>289.95162</v>
      </c>
      <c r="K82" s="47" t="n">
        <f aca="false">H82*F82</f>
        <v>115.34838</v>
      </c>
      <c r="L82" s="47" t="n">
        <f aca="false">J82+K82</f>
        <v>405.3</v>
      </c>
      <c r="M82" s="48" t="n">
        <f aca="false">L82*(1+$M$4)</f>
        <v>510.75906</v>
      </c>
      <c r="N82" s="49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</row>
    <row r="83" customFormat="false" ht="31.9" hidden="false" customHeight="false" outlineLevel="0" collapsed="false">
      <c r="A83" s="40" t="s">
        <v>251</v>
      </c>
      <c r="B83" s="41" t="s">
        <v>252</v>
      </c>
      <c r="C83" s="42" t="s">
        <v>253</v>
      </c>
      <c r="D83" s="43" t="s">
        <v>254</v>
      </c>
      <c r="E83" s="44" t="s">
        <v>15</v>
      </c>
      <c r="F83" s="45" t="n">
        <v>2</v>
      </c>
      <c r="G83" s="46" t="n">
        <v>10.73</v>
      </c>
      <c r="H83" s="46" t="n">
        <v>1.59</v>
      </c>
      <c r="I83" s="47" t="n">
        <f aca="false">G83+H83</f>
        <v>12.32</v>
      </c>
      <c r="J83" s="47" t="n">
        <f aca="false">G83*F83</f>
        <v>21.46</v>
      </c>
      <c r="K83" s="47" t="n">
        <f aca="false">H83*F83</f>
        <v>3.18</v>
      </c>
      <c r="L83" s="47" t="n">
        <f aca="false">J83+K83</f>
        <v>24.64</v>
      </c>
      <c r="M83" s="48" t="n">
        <f aca="false">L83*(1+$M$4)</f>
        <v>31.051328</v>
      </c>
      <c r="N83" s="49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</row>
    <row r="84" customFormat="false" ht="31.9" hidden="false" customHeight="false" outlineLevel="0" collapsed="false">
      <c r="A84" s="40" t="s">
        <v>255</v>
      </c>
      <c r="B84" s="56" t="s">
        <v>256</v>
      </c>
      <c r="C84" s="60" t="s">
        <v>257</v>
      </c>
      <c r="D84" s="43" t="s">
        <v>258</v>
      </c>
      <c r="E84" s="44" t="s">
        <v>15</v>
      </c>
      <c r="F84" s="45" t="n">
        <v>7</v>
      </c>
      <c r="G84" s="46" t="n">
        <v>94.96</v>
      </c>
      <c r="H84" s="46" t="n">
        <v>34.97</v>
      </c>
      <c r="I84" s="47" t="n">
        <f aca="false">G84+H84</f>
        <v>129.93</v>
      </c>
      <c r="J84" s="47" t="n">
        <f aca="false">G84*F84</f>
        <v>664.72</v>
      </c>
      <c r="K84" s="47" t="n">
        <f aca="false">H84*F84</f>
        <v>244.79</v>
      </c>
      <c r="L84" s="47" t="n">
        <f aca="false">J84+K84</f>
        <v>909.51</v>
      </c>
      <c r="M84" s="48" t="n">
        <f aca="false">L84*(1+$M$4)</f>
        <v>1146.164502</v>
      </c>
      <c r="N84" s="49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</row>
    <row r="85" customFormat="false" ht="12.75" hidden="false" customHeight="true" outlineLevel="0" collapsed="false">
      <c r="A85" s="33" t="s">
        <v>259</v>
      </c>
      <c r="B85" s="34" t="s">
        <v>260</v>
      </c>
      <c r="C85" s="35"/>
      <c r="D85" s="36"/>
      <c r="E85" s="37"/>
      <c r="F85" s="37"/>
      <c r="G85" s="37"/>
      <c r="H85" s="37"/>
      <c r="I85" s="38"/>
      <c r="J85" s="57" t="n">
        <f aca="false">SUM(J86:J88)</f>
        <v>7591.2902</v>
      </c>
      <c r="K85" s="57" t="n">
        <f aca="false">SUM(K86:K88)</f>
        <v>209.5658</v>
      </c>
      <c r="L85" s="57" t="n">
        <f aca="false">SUM(L86:L88)</f>
        <v>7800.856</v>
      </c>
      <c r="M85" s="58" t="n">
        <f aca="false">SUM(M86:M88)</f>
        <v>9830.6387312</v>
      </c>
      <c r="N85" s="16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customFormat="false" ht="31.9" hidden="false" customHeight="false" outlineLevel="0" collapsed="false">
      <c r="A86" s="40" t="s">
        <v>261</v>
      </c>
      <c r="B86" s="41" t="s">
        <v>262</v>
      </c>
      <c r="C86" s="42" t="s">
        <v>263</v>
      </c>
      <c r="D86" s="43" t="s">
        <v>264</v>
      </c>
      <c r="E86" s="44" t="s">
        <v>47</v>
      </c>
      <c r="F86" s="45" t="n">
        <v>6</v>
      </c>
      <c r="G86" s="46" t="n">
        <v>696.94</v>
      </c>
      <c r="H86" s="46" t="n">
        <v>9.04</v>
      </c>
      <c r="I86" s="47" t="n">
        <f aca="false">G86+H86</f>
        <v>705.98</v>
      </c>
      <c r="J86" s="47" t="n">
        <f aca="false">G86*F86</f>
        <v>4181.64</v>
      </c>
      <c r="K86" s="47" t="n">
        <f aca="false">H86*F86</f>
        <v>54.24</v>
      </c>
      <c r="L86" s="47" t="n">
        <f aca="false">J86+K86</f>
        <v>4235.88</v>
      </c>
      <c r="M86" s="48" t="n">
        <f aca="false">L86*(1+$M$4)</f>
        <v>5338.055976</v>
      </c>
      <c r="N86" s="2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customFormat="false" ht="72.85" hidden="false" customHeight="false" outlineLevel="0" collapsed="false">
      <c r="A87" s="40" t="s">
        <v>265</v>
      </c>
      <c r="B87" s="41" t="s">
        <v>266</v>
      </c>
      <c r="C87" s="42" t="s">
        <v>267</v>
      </c>
      <c r="D87" s="52" t="s">
        <v>268</v>
      </c>
      <c r="E87" s="44" t="s">
        <v>15</v>
      </c>
      <c r="F87" s="45" t="n">
        <v>1</v>
      </c>
      <c r="G87" s="61" t="n">
        <v>1448.0702</v>
      </c>
      <c r="H87" s="61" t="n">
        <v>114.4858</v>
      </c>
      <c r="I87" s="47" t="n">
        <f aca="false">G87+H87</f>
        <v>1562.556</v>
      </c>
      <c r="J87" s="47" t="n">
        <f aca="false">G87*F87</f>
        <v>1448.0702</v>
      </c>
      <c r="K87" s="47" t="n">
        <f aca="false">H87*F87</f>
        <v>114.4858</v>
      </c>
      <c r="L87" s="47" t="n">
        <f aca="false">J87+K87</f>
        <v>1562.556</v>
      </c>
      <c r="M87" s="48" t="n">
        <f aca="false">L87*(1+$M$4)</f>
        <v>1969.1330712</v>
      </c>
      <c r="N87" s="49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</row>
    <row r="88" customFormat="false" ht="62.65" hidden="false" customHeight="false" outlineLevel="0" collapsed="false">
      <c r="A88" s="40" t="s">
        <v>269</v>
      </c>
      <c r="B88" s="41" t="s">
        <v>270</v>
      </c>
      <c r="C88" s="42" t="s">
        <v>271</v>
      </c>
      <c r="D88" s="52" t="s">
        <v>272</v>
      </c>
      <c r="E88" s="44" t="s">
        <v>15</v>
      </c>
      <c r="F88" s="45" t="n">
        <v>2</v>
      </c>
      <c r="G88" s="46" t="n">
        <v>980.79</v>
      </c>
      <c r="H88" s="46" t="n">
        <v>20.42</v>
      </c>
      <c r="I88" s="47" t="n">
        <f aca="false">G88+H88</f>
        <v>1001.21</v>
      </c>
      <c r="J88" s="47" t="n">
        <f aca="false">G88*F88</f>
        <v>1961.58</v>
      </c>
      <c r="K88" s="47" t="n">
        <f aca="false">H88*F88</f>
        <v>40.84</v>
      </c>
      <c r="L88" s="47" t="n">
        <f aca="false">J88+K88</f>
        <v>2002.42</v>
      </c>
      <c r="M88" s="48" t="n">
        <f aca="false">L88*(1+$M$4)</f>
        <v>2523.449684</v>
      </c>
      <c r="N88" s="2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customFormat="false" ht="12.75" hidden="false" customHeight="true" outlineLevel="0" collapsed="false">
      <c r="A89" s="33" t="s">
        <v>273</v>
      </c>
      <c r="B89" s="34" t="s">
        <v>274</v>
      </c>
      <c r="C89" s="35"/>
      <c r="D89" s="36"/>
      <c r="E89" s="37"/>
      <c r="F89" s="37"/>
      <c r="G89" s="37"/>
      <c r="H89" s="37"/>
      <c r="I89" s="38"/>
      <c r="J89" s="57" t="n">
        <f aca="false">SUM(J90:J95)</f>
        <v>4564.444</v>
      </c>
      <c r="K89" s="57" t="n">
        <f aca="false">SUM(K90:K95)</f>
        <v>897.43</v>
      </c>
      <c r="L89" s="57" t="n">
        <f aca="false">SUM(L90:L95)</f>
        <v>5461.874</v>
      </c>
      <c r="M89" s="58" t="n">
        <f aca="false">SUM(M90:M95)</f>
        <v>6883.0536148</v>
      </c>
      <c r="N89" s="16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</row>
    <row r="90" customFormat="false" ht="21.65" hidden="false" customHeight="false" outlineLevel="0" collapsed="false">
      <c r="A90" s="40" t="s">
        <v>275</v>
      </c>
      <c r="B90" s="41" t="s">
        <v>276</v>
      </c>
      <c r="C90" s="42" t="s">
        <v>277</v>
      </c>
      <c r="D90" s="52" t="s">
        <v>278</v>
      </c>
      <c r="E90" s="44" t="s">
        <v>42</v>
      </c>
      <c r="F90" s="45" t="n">
        <v>3</v>
      </c>
      <c r="G90" s="46" t="n">
        <v>61.89</v>
      </c>
      <c r="H90" s="46" t="n">
        <v>19.46</v>
      </c>
      <c r="I90" s="47" t="n">
        <f aca="false">G90+H90</f>
        <v>81.35</v>
      </c>
      <c r="J90" s="47" t="n">
        <f aca="false">G90*F90</f>
        <v>185.67</v>
      </c>
      <c r="K90" s="47" t="n">
        <f aca="false">H90*F90</f>
        <v>58.38</v>
      </c>
      <c r="L90" s="47" t="n">
        <f aca="false">J90+K90</f>
        <v>244.05</v>
      </c>
      <c r="M90" s="48" t="n">
        <f aca="false">L90*(1+$M$4)</f>
        <v>307.55181</v>
      </c>
      <c r="N90" s="2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</row>
    <row r="91" customFormat="false" ht="42.15" hidden="false" customHeight="false" outlineLevel="0" collapsed="false">
      <c r="A91" s="40" t="s">
        <v>279</v>
      </c>
      <c r="B91" s="41" t="s">
        <v>276</v>
      </c>
      <c r="C91" s="42" t="s">
        <v>280</v>
      </c>
      <c r="D91" s="52" t="s">
        <v>281</v>
      </c>
      <c r="E91" s="44" t="s">
        <v>47</v>
      </c>
      <c r="F91" s="45" t="n">
        <v>19.4</v>
      </c>
      <c r="G91" s="46" t="n">
        <v>1.16</v>
      </c>
      <c r="H91" s="46" t="n">
        <v>2.38</v>
      </c>
      <c r="I91" s="47" t="n">
        <f aca="false">G91+H91</f>
        <v>3.54</v>
      </c>
      <c r="J91" s="47" t="n">
        <f aca="false">G91*F91</f>
        <v>22.504</v>
      </c>
      <c r="K91" s="47" t="n">
        <f aca="false">H91*F91</f>
        <v>46.172</v>
      </c>
      <c r="L91" s="47" t="n">
        <f aca="false">J91+K91</f>
        <v>68.676</v>
      </c>
      <c r="M91" s="48" t="n">
        <f aca="false">L91*(1+$M$4)</f>
        <v>86.5454952</v>
      </c>
      <c r="N91" s="2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</row>
    <row r="92" customFormat="false" ht="21.65" hidden="false" customHeight="false" outlineLevel="0" collapsed="false">
      <c r="A92" s="40" t="s">
        <v>282</v>
      </c>
      <c r="B92" s="41" t="s">
        <v>283</v>
      </c>
      <c r="C92" s="42" t="s">
        <v>284</v>
      </c>
      <c r="D92" s="52" t="s">
        <v>285</v>
      </c>
      <c r="E92" s="44" t="s">
        <v>47</v>
      </c>
      <c r="F92" s="45" t="n">
        <v>19.4</v>
      </c>
      <c r="G92" s="46" t="n">
        <v>2.44</v>
      </c>
      <c r="H92" s="46" t="n">
        <v>0.27</v>
      </c>
      <c r="I92" s="47" t="n">
        <f aca="false">G92+H92</f>
        <v>2.71</v>
      </c>
      <c r="J92" s="47" t="n">
        <f aca="false">G92*F92</f>
        <v>47.336</v>
      </c>
      <c r="K92" s="47" t="n">
        <f aca="false">H92*F92</f>
        <v>5.238</v>
      </c>
      <c r="L92" s="47" t="n">
        <f aca="false">J92+K92</f>
        <v>52.574</v>
      </c>
      <c r="M92" s="48" t="n">
        <f aca="false">L92*(1+$M$4)</f>
        <v>66.2537548</v>
      </c>
      <c r="N92" s="2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</row>
    <row r="93" customFormat="false" ht="42.15" hidden="false" customHeight="false" outlineLevel="0" collapsed="false">
      <c r="A93" s="40" t="s">
        <v>286</v>
      </c>
      <c r="B93" s="41" t="s">
        <v>287</v>
      </c>
      <c r="C93" s="42" t="s">
        <v>288</v>
      </c>
      <c r="D93" s="52" t="s">
        <v>289</v>
      </c>
      <c r="E93" s="44" t="s">
        <v>47</v>
      </c>
      <c r="F93" s="45" t="n">
        <v>19.4</v>
      </c>
      <c r="G93" s="46" t="n">
        <v>130.67</v>
      </c>
      <c r="H93" s="46" t="n">
        <v>15.12</v>
      </c>
      <c r="I93" s="47" t="n">
        <f aca="false">G93+H93</f>
        <v>145.79</v>
      </c>
      <c r="J93" s="47" t="n">
        <f aca="false">G93*F93</f>
        <v>2534.998</v>
      </c>
      <c r="K93" s="47" t="n">
        <f aca="false">H93*F93</f>
        <v>293.328</v>
      </c>
      <c r="L93" s="47" t="n">
        <f aca="false">J93+K93</f>
        <v>2828.326</v>
      </c>
      <c r="M93" s="48" t="n">
        <f aca="false">L93*(1+$M$4)</f>
        <v>3564.2564252</v>
      </c>
      <c r="N93" s="2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</row>
    <row r="94" customFormat="false" ht="52.4" hidden="false" customHeight="false" outlineLevel="0" collapsed="false">
      <c r="A94" s="40" t="s">
        <v>290</v>
      </c>
      <c r="B94" s="41" t="s">
        <v>291</v>
      </c>
      <c r="C94" s="42" t="s">
        <v>292</v>
      </c>
      <c r="D94" s="52" t="s">
        <v>293</v>
      </c>
      <c r="E94" s="44" t="s">
        <v>47</v>
      </c>
      <c r="F94" s="45" t="n">
        <v>19.4</v>
      </c>
      <c r="G94" s="46" t="n">
        <v>26.31</v>
      </c>
      <c r="H94" s="46" t="n">
        <v>13.33</v>
      </c>
      <c r="I94" s="47" t="n">
        <f aca="false">G94+H94</f>
        <v>39.64</v>
      </c>
      <c r="J94" s="47" t="n">
        <f aca="false">G94*F94</f>
        <v>510.414</v>
      </c>
      <c r="K94" s="47" t="n">
        <f aca="false">H94*F94</f>
        <v>258.602</v>
      </c>
      <c r="L94" s="47" t="n">
        <f aca="false">J94+K94</f>
        <v>769.016</v>
      </c>
      <c r="M94" s="48" t="n">
        <f aca="false">L94*(1+$M$4)</f>
        <v>969.1139632</v>
      </c>
      <c r="N94" s="2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</row>
    <row r="95" customFormat="false" ht="42.15" hidden="false" customHeight="false" outlineLevel="0" collapsed="false">
      <c r="A95" s="40" t="s">
        <v>294</v>
      </c>
      <c r="B95" s="41" t="s">
        <v>295</v>
      </c>
      <c r="C95" s="42" t="s">
        <v>296</v>
      </c>
      <c r="D95" s="52" t="s">
        <v>297</v>
      </c>
      <c r="E95" s="44" t="s">
        <v>47</v>
      </c>
      <c r="F95" s="45" t="n">
        <v>19.4</v>
      </c>
      <c r="G95" s="46" t="n">
        <v>65.13</v>
      </c>
      <c r="H95" s="46" t="n">
        <v>12.15</v>
      </c>
      <c r="I95" s="47" t="n">
        <f aca="false">G95+H95</f>
        <v>77.28</v>
      </c>
      <c r="J95" s="47" t="n">
        <f aca="false">G95*F95</f>
        <v>1263.522</v>
      </c>
      <c r="K95" s="47" t="n">
        <f aca="false">H95*F95</f>
        <v>235.71</v>
      </c>
      <c r="L95" s="47" t="n">
        <f aca="false">J95+K95</f>
        <v>1499.232</v>
      </c>
      <c r="M95" s="48" t="n">
        <f aca="false">L95*(1+$M$4)</f>
        <v>1889.3321664</v>
      </c>
      <c r="N95" s="2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</row>
    <row r="96" customFormat="false" ht="12.75" hidden="false" customHeight="true" outlineLevel="0" collapsed="false">
      <c r="A96" s="33" t="s">
        <v>298</v>
      </c>
      <c r="B96" s="34" t="s">
        <v>299</v>
      </c>
      <c r="C96" s="35"/>
      <c r="D96" s="36"/>
      <c r="E96" s="37"/>
      <c r="F96" s="37"/>
      <c r="G96" s="37"/>
      <c r="H96" s="37"/>
      <c r="I96" s="38"/>
      <c r="J96" s="57" t="n">
        <f aca="false">SUM(J97:J100)</f>
        <v>7660.46</v>
      </c>
      <c r="K96" s="57" t="n">
        <f aca="false">SUM(K97:K100)</f>
        <v>5226.68</v>
      </c>
      <c r="L96" s="57" t="n">
        <f aca="false">SUM(L97:L100)</f>
        <v>12887.14</v>
      </c>
      <c r="M96" s="58" t="n">
        <f aca="false">SUM(M97:M100)</f>
        <v>16240.373828</v>
      </c>
      <c r="N96" s="16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</row>
    <row r="97" customFormat="false" ht="42.15" hidden="false" customHeight="false" outlineLevel="0" collapsed="false">
      <c r="A97" s="40" t="s">
        <v>300</v>
      </c>
      <c r="B97" s="41" t="s">
        <v>301</v>
      </c>
      <c r="C97" s="42" t="s">
        <v>302</v>
      </c>
      <c r="D97" s="52" t="s">
        <v>303</v>
      </c>
      <c r="E97" s="44" t="s">
        <v>47</v>
      </c>
      <c r="F97" s="45" t="n">
        <v>100</v>
      </c>
      <c r="G97" s="46" t="n">
        <v>2.55</v>
      </c>
      <c r="H97" s="46" t="n">
        <v>2.75</v>
      </c>
      <c r="I97" s="47" t="n">
        <f aca="false">G97+H97</f>
        <v>5.3</v>
      </c>
      <c r="J97" s="47" t="n">
        <f aca="false">G97*F97</f>
        <v>255</v>
      </c>
      <c r="K97" s="47" t="n">
        <f aca="false">H97*F97</f>
        <v>275</v>
      </c>
      <c r="L97" s="47" t="n">
        <f aca="false">J97+K97</f>
        <v>530</v>
      </c>
      <c r="M97" s="48" t="n">
        <f aca="false">L97*(1+$M$4)</f>
        <v>667.906</v>
      </c>
      <c r="N97" s="2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</row>
    <row r="98" customFormat="false" ht="52.4" hidden="false" customHeight="false" outlineLevel="0" collapsed="false">
      <c r="A98" s="40" t="s">
        <v>304</v>
      </c>
      <c r="B98" s="56" t="s">
        <v>301</v>
      </c>
      <c r="C98" s="60" t="s">
        <v>305</v>
      </c>
      <c r="D98" s="43" t="s">
        <v>306</v>
      </c>
      <c r="E98" s="44" t="s">
        <v>47</v>
      </c>
      <c r="F98" s="45" t="n">
        <v>100</v>
      </c>
      <c r="G98" s="46" t="n">
        <v>22.23</v>
      </c>
      <c r="H98" s="46" t="n">
        <v>22.84</v>
      </c>
      <c r="I98" s="47" t="n">
        <f aca="false">G98+H98</f>
        <v>45.07</v>
      </c>
      <c r="J98" s="47" t="n">
        <f aca="false">G98*F98</f>
        <v>2223</v>
      </c>
      <c r="K98" s="47" t="n">
        <f aca="false">H98*F98</f>
        <v>2284</v>
      </c>
      <c r="L98" s="47" t="n">
        <f aca="false">J98+K98</f>
        <v>4507</v>
      </c>
      <c r="M98" s="48" t="n">
        <f aca="false">L98*(1+$M$4)</f>
        <v>5679.7214</v>
      </c>
      <c r="N98" s="2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</row>
    <row r="99" customFormat="false" ht="52.4" hidden="false" customHeight="false" outlineLevel="0" collapsed="false">
      <c r="A99" s="40" t="s">
        <v>307</v>
      </c>
      <c r="B99" s="41" t="s">
        <v>308</v>
      </c>
      <c r="C99" s="60" t="s">
        <v>305</v>
      </c>
      <c r="D99" s="43" t="s">
        <v>306</v>
      </c>
      <c r="E99" s="44" t="s">
        <v>47</v>
      </c>
      <c r="F99" s="45" t="n">
        <v>2</v>
      </c>
      <c r="G99" s="46" t="n">
        <v>22.23</v>
      </c>
      <c r="H99" s="46" t="n">
        <v>22.84</v>
      </c>
      <c r="I99" s="47" t="n">
        <f aca="false">G99+H99</f>
        <v>45.07</v>
      </c>
      <c r="J99" s="47" t="n">
        <f aca="false">G99*F99</f>
        <v>44.46</v>
      </c>
      <c r="K99" s="47" t="n">
        <f aca="false">H99*F99</f>
        <v>45.68</v>
      </c>
      <c r="L99" s="47" t="n">
        <f aca="false">J99+K99</f>
        <v>90.14</v>
      </c>
      <c r="M99" s="48" t="n">
        <f aca="false">L99*(1+$M$4)</f>
        <v>113.594428</v>
      </c>
      <c r="N99" s="49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</row>
    <row r="100" customFormat="false" ht="42.15" hidden="false" customHeight="false" outlineLevel="0" collapsed="false">
      <c r="A100" s="40" t="s">
        <v>309</v>
      </c>
      <c r="B100" s="41" t="s">
        <v>310</v>
      </c>
      <c r="C100" s="42" t="s">
        <v>311</v>
      </c>
      <c r="D100" s="52" t="s">
        <v>312</v>
      </c>
      <c r="E100" s="44" t="s">
        <v>47</v>
      </c>
      <c r="F100" s="45" t="n">
        <v>100</v>
      </c>
      <c r="G100" s="46" t="n">
        <v>51.38</v>
      </c>
      <c r="H100" s="46" t="n">
        <v>26.22</v>
      </c>
      <c r="I100" s="47" t="n">
        <f aca="false">G100+H100</f>
        <v>77.6</v>
      </c>
      <c r="J100" s="47" t="n">
        <f aca="false">G100*F100</f>
        <v>5138</v>
      </c>
      <c r="K100" s="47" t="n">
        <f aca="false">H100*F100</f>
        <v>2622</v>
      </c>
      <c r="L100" s="47" t="n">
        <f aca="false">J100+K100</f>
        <v>7760</v>
      </c>
      <c r="M100" s="48" t="n">
        <f aca="false">L100*(1+$M$4)</f>
        <v>9779.152</v>
      </c>
      <c r="N100" s="49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</row>
    <row r="101" customFormat="false" ht="12.75" hidden="false" customHeight="true" outlineLevel="0" collapsed="false">
      <c r="A101" s="33" t="s">
        <v>313</v>
      </c>
      <c r="B101" s="34" t="s">
        <v>314</v>
      </c>
      <c r="C101" s="35"/>
      <c r="D101" s="36"/>
      <c r="E101" s="37"/>
      <c r="F101" s="37"/>
      <c r="G101" s="37"/>
      <c r="H101" s="37"/>
      <c r="I101" s="38"/>
      <c r="J101" s="57" t="n">
        <f aca="false">SUM(J102:J105)</f>
        <v>250.088</v>
      </c>
      <c r="K101" s="57" t="n">
        <f aca="false">SUM(K102:K105)</f>
        <v>254.174</v>
      </c>
      <c r="L101" s="57" t="n">
        <f aca="false">SUM(L102:L105)</f>
        <v>504.262</v>
      </c>
      <c r="M101" s="58" t="n">
        <f aca="false">SUM(M102:M105)</f>
        <v>635.4709724</v>
      </c>
      <c r="N101" s="16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</row>
    <row r="102" customFormat="false" ht="21.65" hidden="false" customHeight="false" outlineLevel="0" collapsed="false">
      <c r="A102" s="40" t="s">
        <v>315</v>
      </c>
      <c r="B102" s="41" t="s">
        <v>316</v>
      </c>
      <c r="C102" s="42" t="s">
        <v>317</v>
      </c>
      <c r="D102" s="52" t="s">
        <v>318</v>
      </c>
      <c r="E102" s="44" t="s">
        <v>47</v>
      </c>
      <c r="F102" s="45" t="n">
        <v>19.4</v>
      </c>
      <c r="G102" s="46" t="n">
        <v>0.67</v>
      </c>
      <c r="H102" s="46" t="n">
        <v>2.76</v>
      </c>
      <c r="I102" s="47" t="n">
        <f aca="false">G102+H102</f>
        <v>3.43</v>
      </c>
      <c r="J102" s="47" t="n">
        <f aca="false">G102*F102</f>
        <v>12.998</v>
      </c>
      <c r="K102" s="47" t="n">
        <f aca="false">H102*F102</f>
        <v>53.544</v>
      </c>
      <c r="L102" s="47" t="n">
        <f aca="false">J102+K102</f>
        <v>66.542</v>
      </c>
      <c r="M102" s="48" t="n">
        <f aca="false">L102*(1+$M$4)</f>
        <v>83.8562284</v>
      </c>
      <c r="N102" s="49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</row>
    <row r="103" customFormat="false" ht="31.9" hidden="false" customHeight="false" outlineLevel="0" collapsed="false">
      <c r="A103" s="40" t="s">
        <v>319</v>
      </c>
      <c r="B103" s="41" t="s">
        <v>316</v>
      </c>
      <c r="C103" s="42" t="s">
        <v>320</v>
      </c>
      <c r="D103" s="52" t="s">
        <v>321</v>
      </c>
      <c r="E103" s="44" t="s">
        <v>47</v>
      </c>
      <c r="F103" s="45" t="n">
        <v>2</v>
      </c>
      <c r="G103" s="46" t="n">
        <v>5.54</v>
      </c>
      <c r="H103" s="46" t="n">
        <v>6.71</v>
      </c>
      <c r="I103" s="47" t="n">
        <f aca="false">G103+H103</f>
        <v>12.25</v>
      </c>
      <c r="J103" s="47" t="n">
        <f aca="false">G103*F103</f>
        <v>11.08</v>
      </c>
      <c r="K103" s="47" t="n">
        <f aca="false">H103*F103</f>
        <v>13.42</v>
      </c>
      <c r="L103" s="47" t="n">
        <f aca="false">J103+K103</f>
        <v>24.5</v>
      </c>
      <c r="M103" s="48" t="n">
        <f aca="false">L103*(1+$M$4)</f>
        <v>30.8749</v>
      </c>
      <c r="N103" s="49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</row>
    <row r="104" customFormat="false" ht="21.65" hidden="false" customHeight="false" outlineLevel="0" collapsed="false">
      <c r="A104" s="40" t="s">
        <v>322</v>
      </c>
      <c r="B104" s="41" t="s">
        <v>316</v>
      </c>
      <c r="C104" s="42" t="s">
        <v>323</v>
      </c>
      <c r="D104" s="52" t="s">
        <v>324</v>
      </c>
      <c r="E104" s="44" t="s">
        <v>47</v>
      </c>
      <c r="F104" s="45" t="n">
        <v>19.4</v>
      </c>
      <c r="G104" s="46" t="n">
        <v>2.28</v>
      </c>
      <c r="H104" s="46" t="n">
        <v>2.12</v>
      </c>
      <c r="I104" s="47" t="n">
        <f aca="false">G104+H104</f>
        <v>4.4</v>
      </c>
      <c r="J104" s="47" t="n">
        <f aca="false">G104*F104</f>
        <v>44.232</v>
      </c>
      <c r="K104" s="47" t="n">
        <f aca="false">H104*F104</f>
        <v>41.128</v>
      </c>
      <c r="L104" s="47" t="n">
        <f aca="false">J104+K104</f>
        <v>85.36</v>
      </c>
      <c r="M104" s="48" t="n">
        <f aca="false">L104*(1+$M$4)</f>
        <v>107.570672</v>
      </c>
      <c r="N104" s="49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</row>
    <row r="105" customFormat="false" ht="21.65" hidden="false" customHeight="false" outlineLevel="0" collapsed="false">
      <c r="A105" s="40" t="s">
        <v>325</v>
      </c>
      <c r="B105" s="41" t="s">
        <v>316</v>
      </c>
      <c r="C105" s="42" t="s">
        <v>326</v>
      </c>
      <c r="D105" s="62" t="s">
        <v>327</v>
      </c>
      <c r="E105" s="44" t="s">
        <v>47</v>
      </c>
      <c r="F105" s="45" t="n">
        <v>19.4</v>
      </c>
      <c r="G105" s="46" t="n">
        <v>9.37</v>
      </c>
      <c r="H105" s="46" t="n">
        <v>7.53</v>
      </c>
      <c r="I105" s="47" t="n">
        <f aca="false">G105+H105</f>
        <v>16.9</v>
      </c>
      <c r="J105" s="47" t="n">
        <f aca="false">G105*F105</f>
        <v>181.778</v>
      </c>
      <c r="K105" s="47" t="n">
        <f aca="false">H105*F105</f>
        <v>146.082</v>
      </c>
      <c r="L105" s="47" t="n">
        <f aca="false">J105+K105</f>
        <v>327.86</v>
      </c>
      <c r="M105" s="48" t="n">
        <f aca="false">L105*(1+$M$4)</f>
        <v>413.169172</v>
      </c>
      <c r="N105" s="49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</row>
    <row r="106" customFormat="false" ht="12.75" hidden="false" customHeight="true" outlineLevel="0" collapsed="false">
      <c r="A106" s="33" t="s">
        <v>328</v>
      </c>
      <c r="B106" s="34" t="s">
        <v>329</v>
      </c>
      <c r="C106" s="35"/>
      <c r="D106" s="36"/>
      <c r="E106" s="37"/>
      <c r="F106" s="37"/>
      <c r="G106" s="37"/>
      <c r="H106" s="37"/>
      <c r="I106" s="38"/>
      <c r="J106" s="57" t="n">
        <f aca="false">SUM(J107:J123)</f>
        <v>8437.236144</v>
      </c>
      <c r="K106" s="57" t="n">
        <f aca="false">SUM(K107:K123)</f>
        <v>820.385872</v>
      </c>
      <c r="L106" s="57" t="n">
        <f aca="false">SUM(L107:L123)</f>
        <v>9257.622016</v>
      </c>
      <c r="M106" s="58" t="n">
        <f aca="false">SUM(M107:M123)</f>
        <v>11666.4552645632</v>
      </c>
      <c r="N106" s="16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</row>
    <row r="107" customFormat="false" ht="42.15" hidden="false" customHeight="false" outlineLevel="0" collapsed="false">
      <c r="A107" s="40" t="s">
        <v>330</v>
      </c>
      <c r="B107" s="41" t="s">
        <v>331</v>
      </c>
      <c r="C107" s="42" t="s">
        <v>332</v>
      </c>
      <c r="D107" s="52" t="s">
        <v>333</v>
      </c>
      <c r="E107" s="44" t="s">
        <v>15</v>
      </c>
      <c r="F107" s="45" t="n">
        <v>5</v>
      </c>
      <c r="G107" s="46" t="n">
        <v>491.85</v>
      </c>
      <c r="H107" s="46" t="n">
        <v>32.23</v>
      </c>
      <c r="I107" s="47" t="n">
        <f aca="false">G107+H107</f>
        <v>524.08</v>
      </c>
      <c r="J107" s="47" t="n">
        <f aca="false">G107*F107</f>
        <v>2459.25</v>
      </c>
      <c r="K107" s="47" t="n">
        <f aca="false">H107*F107</f>
        <v>161.15</v>
      </c>
      <c r="L107" s="47" t="n">
        <f aca="false">J107+K107</f>
        <v>2620.4</v>
      </c>
      <c r="M107" s="48" t="n">
        <f aca="false">L107*(1+$M$4)</f>
        <v>3302.22808</v>
      </c>
      <c r="N107" s="49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</row>
    <row r="108" customFormat="false" ht="21.65" hidden="false" customHeight="false" outlineLevel="0" collapsed="false">
      <c r="A108" s="40" t="s">
        <v>334</v>
      </c>
      <c r="B108" s="41" t="s">
        <v>335</v>
      </c>
      <c r="C108" s="42" t="s">
        <v>336</v>
      </c>
      <c r="D108" s="52" t="s">
        <v>337</v>
      </c>
      <c r="E108" s="44" t="s">
        <v>15</v>
      </c>
      <c r="F108" s="45" t="n">
        <v>5</v>
      </c>
      <c r="G108" s="46" t="n">
        <v>36.88</v>
      </c>
      <c r="H108" s="46" t="n">
        <v>4.58</v>
      </c>
      <c r="I108" s="47" t="n">
        <f aca="false">G108+H108</f>
        <v>41.46</v>
      </c>
      <c r="J108" s="47" t="n">
        <f aca="false">G108*F108</f>
        <v>184.4</v>
      </c>
      <c r="K108" s="47" t="n">
        <f aca="false">H108*F108</f>
        <v>22.9</v>
      </c>
      <c r="L108" s="47" t="n">
        <f aca="false">J108+K108</f>
        <v>207.3</v>
      </c>
      <c r="M108" s="48" t="n">
        <f aca="false">L108*(1+$M$4)</f>
        <v>261.23946</v>
      </c>
      <c r="N108" s="49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</row>
    <row r="109" customFormat="false" ht="72.85" hidden="false" customHeight="false" outlineLevel="0" collapsed="false">
      <c r="A109" s="40" t="s">
        <v>338</v>
      </c>
      <c r="B109" s="41" t="s">
        <v>339</v>
      </c>
      <c r="C109" s="42" t="s">
        <v>340</v>
      </c>
      <c r="D109" s="52" t="s">
        <v>341</v>
      </c>
      <c r="E109" s="44" t="s">
        <v>15</v>
      </c>
      <c r="F109" s="45" t="n">
        <v>1</v>
      </c>
      <c r="G109" s="61" t="n">
        <v>221.97</v>
      </c>
      <c r="H109" s="61" t="n">
        <v>27.85</v>
      </c>
      <c r="I109" s="47" t="n">
        <f aca="false">G109+H109</f>
        <v>249.82</v>
      </c>
      <c r="J109" s="47" t="n">
        <f aca="false">G109*F109</f>
        <v>221.97</v>
      </c>
      <c r="K109" s="47" t="n">
        <f aca="false">H109*F109</f>
        <v>27.85</v>
      </c>
      <c r="L109" s="47" t="n">
        <f aca="false">J109+K109</f>
        <v>249.82</v>
      </c>
      <c r="M109" s="48" t="n">
        <f aca="false">L109*(1+$M$4)</f>
        <v>314.823164</v>
      </c>
      <c r="N109" s="49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</row>
    <row r="110" customFormat="false" ht="31.9" hidden="false" customHeight="false" outlineLevel="0" collapsed="false">
      <c r="A110" s="40" t="s">
        <v>342</v>
      </c>
      <c r="B110" s="41" t="s">
        <v>343</v>
      </c>
      <c r="C110" s="42" t="s">
        <v>344</v>
      </c>
      <c r="D110" s="43" t="s">
        <v>345</v>
      </c>
      <c r="E110" s="44" t="s">
        <v>15</v>
      </c>
      <c r="F110" s="45" t="n">
        <v>4</v>
      </c>
      <c r="G110" s="61" t="n">
        <v>291.31</v>
      </c>
      <c r="H110" s="61" t="n">
        <v>31.51</v>
      </c>
      <c r="I110" s="47" t="n">
        <f aca="false">G110+H110</f>
        <v>322.82</v>
      </c>
      <c r="J110" s="47" t="n">
        <f aca="false">G110*F110</f>
        <v>1165.24</v>
      </c>
      <c r="K110" s="47" t="n">
        <f aca="false">H110*F110</f>
        <v>126.04</v>
      </c>
      <c r="L110" s="47" t="n">
        <f aca="false">J110+K110</f>
        <v>1291.28</v>
      </c>
      <c r="M110" s="48" t="n">
        <f aca="false">L110*(1+$M$4)</f>
        <v>1627.271056</v>
      </c>
      <c r="N110" s="49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</row>
    <row r="111" customFormat="false" ht="42.15" hidden="false" customHeight="false" outlineLevel="0" collapsed="false">
      <c r="A111" s="40" t="s">
        <v>346</v>
      </c>
      <c r="B111" s="41" t="s">
        <v>347</v>
      </c>
      <c r="C111" s="42" t="s">
        <v>348</v>
      </c>
      <c r="D111" s="52" t="s">
        <v>349</v>
      </c>
      <c r="E111" s="44" t="s">
        <v>15</v>
      </c>
      <c r="F111" s="45" t="n">
        <v>4</v>
      </c>
      <c r="G111" s="61" t="n">
        <v>20.29</v>
      </c>
      <c r="H111" s="61" t="n">
        <v>3.8</v>
      </c>
      <c r="I111" s="47" t="n">
        <f aca="false">G111+H111</f>
        <v>24.09</v>
      </c>
      <c r="J111" s="47" t="n">
        <f aca="false">G111*F111</f>
        <v>81.16</v>
      </c>
      <c r="K111" s="47" t="n">
        <f aca="false">H111*F111</f>
        <v>15.2</v>
      </c>
      <c r="L111" s="47" t="n">
        <f aca="false">J111+K111</f>
        <v>96.36</v>
      </c>
      <c r="M111" s="48" t="n">
        <f aca="false">L111*(1+$M$4)</f>
        <v>121.432872</v>
      </c>
      <c r="N111" s="49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</row>
    <row r="112" customFormat="false" ht="21.65" hidden="false" customHeight="false" outlineLevel="0" collapsed="false">
      <c r="A112" s="40" t="s">
        <v>350</v>
      </c>
      <c r="B112" s="41" t="s">
        <v>351</v>
      </c>
      <c r="C112" s="42" t="s">
        <v>352</v>
      </c>
      <c r="D112" s="52" t="s">
        <v>353</v>
      </c>
      <c r="E112" s="44" t="s">
        <v>15</v>
      </c>
      <c r="F112" s="45" t="n">
        <v>4</v>
      </c>
      <c r="G112" s="61" t="n">
        <v>8.7</v>
      </c>
      <c r="H112" s="61" t="n">
        <v>2.55</v>
      </c>
      <c r="I112" s="47" t="n">
        <f aca="false">G112+H112</f>
        <v>11.25</v>
      </c>
      <c r="J112" s="47" t="n">
        <f aca="false">G112*F112</f>
        <v>34.8</v>
      </c>
      <c r="K112" s="47" t="n">
        <f aca="false">H112*F112</f>
        <v>10.2</v>
      </c>
      <c r="L112" s="47" t="n">
        <f aca="false">J112+K112</f>
        <v>45</v>
      </c>
      <c r="M112" s="48" t="n">
        <f aca="false">L112*(1+$M$4)</f>
        <v>56.709</v>
      </c>
      <c r="N112" s="49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</row>
    <row r="113" customFormat="false" ht="31.9" hidden="false" customHeight="false" outlineLevel="0" collapsed="false">
      <c r="A113" s="40" t="s">
        <v>354</v>
      </c>
      <c r="B113" s="41" t="s">
        <v>355</v>
      </c>
      <c r="C113" s="42" t="s">
        <v>356</v>
      </c>
      <c r="D113" s="52" t="s">
        <v>357</v>
      </c>
      <c r="E113" s="44" t="s">
        <v>15</v>
      </c>
      <c r="F113" s="45" t="n">
        <v>4</v>
      </c>
      <c r="G113" s="61" t="n">
        <v>6.02</v>
      </c>
      <c r="H113" s="61" t="n">
        <v>4.39</v>
      </c>
      <c r="I113" s="47" t="n">
        <f aca="false">G113+H113</f>
        <v>10.41</v>
      </c>
      <c r="J113" s="47" t="n">
        <f aca="false">G113*F113</f>
        <v>24.08</v>
      </c>
      <c r="K113" s="47" t="n">
        <f aca="false">H113*F113</f>
        <v>17.56</v>
      </c>
      <c r="L113" s="47" t="n">
        <f aca="false">J113+K113</f>
        <v>41.64</v>
      </c>
      <c r="M113" s="48" t="n">
        <f aca="false">L113*(1+$M$4)</f>
        <v>52.474728</v>
      </c>
      <c r="N113" s="49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</row>
    <row r="114" customFormat="false" ht="31.9" hidden="false" customHeight="false" outlineLevel="0" collapsed="false">
      <c r="A114" s="40" t="s">
        <v>358</v>
      </c>
      <c r="B114" s="41" t="s">
        <v>359</v>
      </c>
      <c r="C114" s="42" t="s">
        <v>360</v>
      </c>
      <c r="D114" s="52" t="s">
        <v>361</v>
      </c>
      <c r="E114" s="44" t="s">
        <v>15</v>
      </c>
      <c r="F114" s="45" t="n">
        <v>5</v>
      </c>
      <c r="G114" s="61" t="n">
        <v>217.61</v>
      </c>
      <c r="H114" s="61" t="n">
        <v>11.9</v>
      </c>
      <c r="I114" s="47" t="n">
        <f aca="false">G114+H114</f>
        <v>229.51</v>
      </c>
      <c r="J114" s="47" t="n">
        <f aca="false">G114*F114</f>
        <v>1088.05</v>
      </c>
      <c r="K114" s="47" t="n">
        <f aca="false">H114*F114</f>
        <v>59.5</v>
      </c>
      <c r="L114" s="47" t="n">
        <f aca="false">J114+K114</f>
        <v>1147.55</v>
      </c>
      <c r="M114" s="48" t="n">
        <f aca="false">L114*(1+$M$4)</f>
        <v>1446.14251</v>
      </c>
      <c r="N114" s="49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</row>
    <row r="115" customFormat="false" ht="21.65" hidden="false" customHeight="false" outlineLevel="0" collapsed="false">
      <c r="A115" s="40" t="s">
        <v>362</v>
      </c>
      <c r="B115" s="41" t="s">
        <v>363</v>
      </c>
      <c r="C115" s="42" t="s">
        <v>364</v>
      </c>
      <c r="D115" s="52" t="s">
        <v>365</v>
      </c>
      <c r="E115" s="44" t="s">
        <v>47</v>
      </c>
      <c r="F115" s="45" t="n">
        <v>1.2</v>
      </c>
      <c r="G115" s="61" t="n">
        <v>561.32</v>
      </c>
      <c r="H115" s="61" t="n">
        <v>10.5</v>
      </c>
      <c r="I115" s="47" t="n">
        <f aca="false">G115+H115</f>
        <v>571.82</v>
      </c>
      <c r="J115" s="47" t="n">
        <f aca="false">G115*F115</f>
        <v>673.584</v>
      </c>
      <c r="K115" s="47" t="n">
        <f aca="false">H115*F115</f>
        <v>12.6</v>
      </c>
      <c r="L115" s="47" t="n">
        <f aca="false">J115+K115</f>
        <v>686.184</v>
      </c>
      <c r="M115" s="48" t="n">
        <f aca="false">L115*(1+$M$4)</f>
        <v>864.7290768</v>
      </c>
      <c r="N115" s="49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</row>
    <row r="116" customFormat="false" ht="21.65" hidden="false" customHeight="false" outlineLevel="0" collapsed="false">
      <c r="A116" s="40" t="s">
        <v>366</v>
      </c>
      <c r="B116" s="41" t="s">
        <v>367</v>
      </c>
      <c r="C116" s="60" t="s">
        <v>368</v>
      </c>
      <c r="D116" s="52" t="s">
        <v>369</v>
      </c>
      <c r="E116" s="44" t="s">
        <v>15</v>
      </c>
      <c r="F116" s="45" t="n">
        <v>3</v>
      </c>
      <c r="G116" s="61" t="n">
        <v>44.390268</v>
      </c>
      <c r="H116" s="61" t="n">
        <v>8.388234</v>
      </c>
      <c r="I116" s="47" t="n">
        <f aca="false">G116+H116</f>
        <v>52.778502</v>
      </c>
      <c r="J116" s="47" t="n">
        <f aca="false">G116*F116</f>
        <v>133.170804</v>
      </c>
      <c r="K116" s="47" t="n">
        <f aca="false">H116*F116</f>
        <v>25.164702</v>
      </c>
      <c r="L116" s="47" t="n">
        <f aca="false">J116+K116</f>
        <v>158.335506</v>
      </c>
      <c r="M116" s="48" t="n">
        <f aca="false">L116*(1+$M$4)</f>
        <v>199.5344046612</v>
      </c>
      <c r="N116" s="49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</row>
    <row r="117" customFormat="false" ht="31.9" hidden="false" customHeight="false" outlineLevel="0" collapsed="false">
      <c r="A117" s="40" t="s">
        <v>370</v>
      </c>
      <c r="B117" s="41" t="s">
        <v>371</v>
      </c>
      <c r="C117" s="42" t="s">
        <v>372</v>
      </c>
      <c r="D117" s="52" t="s">
        <v>373</v>
      </c>
      <c r="E117" s="44" t="s">
        <v>15</v>
      </c>
      <c r="F117" s="45" t="n">
        <v>3</v>
      </c>
      <c r="G117" s="61" t="n">
        <v>64.57</v>
      </c>
      <c r="H117" s="61" t="n">
        <v>15.79</v>
      </c>
      <c r="I117" s="47" t="n">
        <f aca="false">G117+H117</f>
        <v>80.36</v>
      </c>
      <c r="J117" s="47" t="n">
        <f aca="false">G117*F117</f>
        <v>193.71</v>
      </c>
      <c r="K117" s="47" t="n">
        <f aca="false">H117*F117</f>
        <v>47.37</v>
      </c>
      <c r="L117" s="47" t="n">
        <f aca="false">J117+K117</f>
        <v>241.08</v>
      </c>
      <c r="M117" s="48" t="n">
        <f aca="false">L117*(1+$M$4)</f>
        <v>303.809016</v>
      </c>
      <c r="N117" s="49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</row>
    <row r="118" customFormat="false" ht="21.65" hidden="false" customHeight="false" outlineLevel="0" collapsed="false">
      <c r="A118" s="40" t="s">
        <v>374</v>
      </c>
      <c r="B118" s="41" t="s">
        <v>375</v>
      </c>
      <c r="C118" s="60" t="s">
        <v>376</v>
      </c>
      <c r="D118" s="52" t="s">
        <v>377</v>
      </c>
      <c r="E118" s="44" t="s">
        <v>15</v>
      </c>
      <c r="F118" s="45" t="n">
        <v>5</v>
      </c>
      <c r="G118" s="61" t="n">
        <v>44.390268</v>
      </c>
      <c r="H118" s="61" t="n">
        <v>8.388234</v>
      </c>
      <c r="I118" s="47" t="n">
        <f aca="false">G118+H118</f>
        <v>52.778502</v>
      </c>
      <c r="J118" s="47" t="n">
        <f aca="false">G118*F118</f>
        <v>221.95134</v>
      </c>
      <c r="K118" s="47" t="n">
        <f aca="false">H118*F118</f>
        <v>41.94117</v>
      </c>
      <c r="L118" s="47" t="n">
        <f aca="false">J118+K118</f>
        <v>263.89251</v>
      </c>
      <c r="M118" s="48" t="n">
        <f aca="false">L118*(1+$M$4)</f>
        <v>332.557341102</v>
      </c>
      <c r="N118" s="49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</row>
    <row r="119" customFormat="false" ht="42.15" hidden="false" customHeight="false" outlineLevel="0" collapsed="false">
      <c r="A119" s="40" t="s">
        <v>378</v>
      </c>
      <c r="B119" s="56" t="s">
        <v>379</v>
      </c>
      <c r="C119" s="42" t="s">
        <v>380</v>
      </c>
      <c r="D119" s="52" t="s">
        <v>381</v>
      </c>
      <c r="E119" s="44" t="s">
        <v>15</v>
      </c>
      <c r="F119" s="45" t="n">
        <v>1</v>
      </c>
      <c r="G119" s="61" t="n">
        <v>268.47</v>
      </c>
      <c r="H119" s="61" t="n">
        <v>36.16</v>
      </c>
      <c r="I119" s="47" t="n">
        <f aca="false">G119+H119</f>
        <v>304.63</v>
      </c>
      <c r="J119" s="47" t="n">
        <f aca="false">G119*F119</f>
        <v>268.47</v>
      </c>
      <c r="K119" s="47" t="n">
        <f aca="false">H119*F119</f>
        <v>36.16</v>
      </c>
      <c r="L119" s="47" t="n">
        <f aca="false">J119+K119</f>
        <v>304.63</v>
      </c>
      <c r="M119" s="48" t="n">
        <f aca="false">L119*(1+$M$4)</f>
        <v>383.894726</v>
      </c>
      <c r="N119" s="49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</row>
    <row r="120" customFormat="false" ht="31.9" hidden="false" customHeight="false" outlineLevel="0" collapsed="false">
      <c r="A120" s="40" t="s">
        <v>382</v>
      </c>
      <c r="B120" s="56" t="s">
        <v>383</v>
      </c>
      <c r="C120" s="42" t="s">
        <v>384</v>
      </c>
      <c r="D120" s="52" t="s">
        <v>385</v>
      </c>
      <c r="E120" s="44" t="s">
        <v>15</v>
      </c>
      <c r="F120" s="45" t="n">
        <v>2</v>
      </c>
      <c r="G120" s="61" t="n">
        <v>268.47</v>
      </c>
      <c r="H120" s="61" t="n">
        <v>36.16</v>
      </c>
      <c r="I120" s="47" t="n">
        <f aca="false">G120+H120</f>
        <v>304.63</v>
      </c>
      <c r="J120" s="47" t="n">
        <f aca="false">G120*F120</f>
        <v>536.94</v>
      </c>
      <c r="K120" s="47" t="n">
        <f aca="false">H120*F120</f>
        <v>72.32</v>
      </c>
      <c r="L120" s="47" t="n">
        <f aca="false">J120+K120</f>
        <v>609.26</v>
      </c>
      <c r="M120" s="48" t="n">
        <f aca="false">L120*(1+$M$4)</f>
        <v>767.789452</v>
      </c>
      <c r="N120" s="49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</row>
    <row r="121" customFormat="false" ht="31.9" hidden="false" customHeight="false" outlineLevel="0" collapsed="false">
      <c r="A121" s="40" t="s">
        <v>386</v>
      </c>
      <c r="B121" s="3" t="s">
        <v>387</v>
      </c>
      <c r="C121" s="42" t="s">
        <v>388</v>
      </c>
      <c r="D121" s="52" t="s">
        <v>389</v>
      </c>
      <c r="E121" s="44" t="s">
        <v>15</v>
      </c>
      <c r="F121" s="45" t="n">
        <v>1</v>
      </c>
      <c r="G121" s="46" t="n">
        <v>293.05</v>
      </c>
      <c r="H121" s="46" t="n">
        <v>36.4</v>
      </c>
      <c r="I121" s="47" t="n">
        <f aca="false">G121+H121</f>
        <v>329.45</v>
      </c>
      <c r="J121" s="47" t="n">
        <f aca="false">G121*F121</f>
        <v>293.05</v>
      </c>
      <c r="K121" s="47" t="n">
        <f aca="false">H121*F121</f>
        <v>36.4</v>
      </c>
      <c r="L121" s="47" t="n">
        <f aca="false">J121+K121</f>
        <v>329.45</v>
      </c>
      <c r="M121" s="48" t="n">
        <f aca="false">L121*(1+$M$4)</f>
        <v>415.17289</v>
      </c>
      <c r="N121" s="49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</row>
    <row r="122" customFormat="false" ht="31.9" hidden="false" customHeight="false" outlineLevel="0" collapsed="false">
      <c r="A122" s="40" t="s">
        <v>390</v>
      </c>
      <c r="B122" s="56" t="s">
        <v>391</v>
      </c>
      <c r="C122" s="42" t="s">
        <v>392</v>
      </c>
      <c r="D122" s="52" t="s">
        <v>393</v>
      </c>
      <c r="E122" s="44" t="s">
        <v>15</v>
      </c>
      <c r="F122" s="45" t="n">
        <v>2</v>
      </c>
      <c r="G122" s="46" t="n">
        <v>308.77</v>
      </c>
      <c r="H122" s="46" t="n">
        <v>36.53</v>
      </c>
      <c r="I122" s="47" t="n">
        <f aca="false">G122+H122</f>
        <v>345.3</v>
      </c>
      <c r="J122" s="47" t="n">
        <f aca="false">G122*F122</f>
        <v>617.54</v>
      </c>
      <c r="K122" s="47" t="n">
        <f aca="false">H122*F122</f>
        <v>73.06</v>
      </c>
      <c r="L122" s="47" t="n">
        <f aca="false">J122+K122</f>
        <v>690.6</v>
      </c>
      <c r="M122" s="48" t="n">
        <f aca="false">L122*(1+$M$4)</f>
        <v>870.29412</v>
      </c>
      <c r="N122" s="49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</row>
    <row r="123" customFormat="false" ht="31.9" hidden="false" customHeight="false" outlineLevel="0" collapsed="false">
      <c r="A123" s="40" t="s">
        <v>394</v>
      </c>
      <c r="B123" s="56" t="s">
        <v>395</v>
      </c>
      <c r="C123" s="42" t="s">
        <v>396</v>
      </c>
      <c r="D123" s="52" t="s">
        <v>397</v>
      </c>
      <c r="E123" s="44" t="s">
        <v>15</v>
      </c>
      <c r="F123" s="45" t="n">
        <v>1</v>
      </c>
      <c r="G123" s="46" t="n">
        <v>239.87</v>
      </c>
      <c r="H123" s="46" t="n">
        <v>34.97</v>
      </c>
      <c r="I123" s="47" t="n">
        <f aca="false">G123+H123</f>
        <v>274.84</v>
      </c>
      <c r="J123" s="47" t="n">
        <f aca="false">G123*F123</f>
        <v>239.87</v>
      </c>
      <c r="K123" s="47" t="n">
        <f aca="false">H123*F123</f>
        <v>34.97</v>
      </c>
      <c r="L123" s="47" t="n">
        <f aca="false">J123+K123</f>
        <v>274.84</v>
      </c>
      <c r="M123" s="48" t="n">
        <f aca="false">L123*(1+$M$4)</f>
        <v>346.353368</v>
      </c>
      <c r="N123" s="49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</row>
    <row r="124" customFormat="false" ht="12.75" hidden="false" customHeight="true" outlineLevel="0" collapsed="false">
      <c r="A124" s="63"/>
      <c r="B124" s="64"/>
      <c r="C124" s="63"/>
      <c r="D124" s="3"/>
      <c r="E124" s="13"/>
      <c r="F124" s="65"/>
      <c r="G124" s="13"/>
      <c r="H124" s="13"/>
      <c r="I124" s="13"/>
      <c r="J124" s="13"/>
      <c r="K124" s="13"/>
      <c r="L124" s="13"/>
      <c r="M124" s="13"/>
      <c r="N124" s="2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</row>
    <row r="125" customFormat="false" ht="12.75" hidden="false" customHeight="true" outlineLevel="0" collapsed="false">
      <c r="A125" s="27"/>
      <c r="B125" s="66" t="s">
        <v>398</v>
      </c>
      <c r="C125" s="66"/>
      <c r="D125" s="66"/>
      <c r="E125" s="66"/>
      <c r="F125" s="66"/>
      <c r="G125" s="66"/>
      <c r="H125" s="67"/>
      <c r="I125" s="67"/>
      <c r="J125" s="68"/>
      <c r="K125" s="68"/>
      <c r="L125" s="68"/>
      <c r="M125" s="69"/>
      <c r="N125" s="26"/>
      <c r="O125" s="70"/>
      <c r="P125" s="70"/>
      <c r="Q125" s="32" t="s">
        <v>399</v>
      </c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</row>
    <row r="126" customFormat="false" ht="12.75" hidden="false" customHeight="true" outlineLevel="0" collapsed="false">
      <c r="A126" s="33" t="s">
        <v>400</v>
      </c>
      <c r="B126" s="71" t="s">
        <v>37</v>
      </c>
      <c r="C126" s="33"/>
      <c r="D126" s="33"/>
      <c r="E126" s="33"/>
      <c r="F126" s="33"/>
      <c r="G126" s="33"/>
      <c r="H126" s="33"/>
      <c r="I126" s="33"/>
      <c r="J126" s="39" t="n">
        <f aca="false">SUM(J127:J136)</f>
        <v>1977.49628</v>
      </c>
      <c r="K126" s="39" t="n">
        <f aca="false">SUM(K127:K136)</f>
        <v>5083.998605</v>
      </c>
      <c r="L126" s="39" t="n">
        <f aca="false">SUM(L127:L136)</f>
        <v>7061.494885</v>
      </c>
      <c r="M126" s="39" t="n">
        <f aca="false">SUM(M127:M136)</f>
        <v>8898.895854077</v>
      </c>
      <c r="N126" s="26"/>
      <c r="O126" s="70"/>
      <c r="P126" s="70"/>
      <c r="Q126" s="72" t="n">
        <f aca="false">SUM(N126:N191)</f>
        <v>0</v>
      </c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</row>
    <row r="127" customFormat="false" ht="31.9" hidden="false" customHeight="false" outlineLevel="0" collapsed="false">
      <c r="A127" s="40" t="s">
        <v>401</v>
      </c>
      <c r="B127" s="41" t="s">
        <v>402</v>
      </c>
      <c r="C127" s="60" t="s">
        <v>60</v>
      </c>
      <c r="D127" s="43" t="s">
        <v>61</v>
      </c>
      <c r="E127" s="44" t="s">
        <v>47</v>
      </c>
      <c r="F127" s="45" t="n">
        <v>633</v>
      </c>
      <c r="G127" s="46" t="n">
        <v>2.17</v>
      </c>
      <c r="H127" s="46" t="n">
        <v>5.01</v>
      </c>
      <c r="I127" s="47" t="n">
        <f aca="false">G127+H127</f>
        <v>7.18</v>
      </c>
      <c r="J127" s="47" t="n">
        <f aca="false">G127*F127</f>
        <v>1373.61</v>
      </c>
      <c r="K127" s="47" t="n">
        <f aca="false">H127*F127</f>
        <v>3171.33</v>
      </c>
      <c r="L127" s="47" t="n">
        <f aca="false">J127+K127</f>
        <v>4544.94</v>
      </c>
      <c r="M127" s="48" t="n">
        <f aca="false">L127*(1+$M$4)</f>
        <v>5727.533388</v>
      </c>
      <c r="N127" s="26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</row>
    <row r="128" customFormat="false" ht="42.15" hidden="false" customHeight="false" outlineLevel="0" collapsed="false">
      <c r="A128" s="40" t="s">
        <v>403</v>
      </c>
      <c r="B128" s="41" t="s">
        <v>404</v>
      </c>
      <c r="C128" s="60" t="s">
        <v>60</v>
      </c>
      <c r="D128" s="43" t="s">
        <v>61</v>
      </c>
      <c r="E128" s="44" t="s">
        <v>47</v>
      </c>
      <c r="F128" s="45" t="n">
        <v>72</v>
      </c>
      <c r="G128" s="46" t="n">
        <v>2.17</v>
      </c>
      <c r="H128" s="46" t="n">
        <v>5.01</v>
      </c>
      <c r="I128" s="47" t="n">
        <f aca="false">G128+H128</f>
        <v>7.18</v>
      </c>
      <c r="J128" s="47" t="n">
        <f aca="false">G128*F128</f>
        <v>156.24</v>
      </c>
      <c r="K128" s="47" t="n">
        <f aca="false">H128*F128</f>
        <v>360.72</v>
      </c>
      <c r="L128" s="47" t="n">
        <f aca="false">J128+K128</f>
        <v>516.96</v>
      </c>
      <c r="M128" s="48" t="n">
        <f aca="false">L128*(1+$M$4)</f>
        <v>651.472992</v>
      </c>
      <c r="N128" s="26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</row>
    <row r="129" customFormat="false" ht="31.9" hidden="false" customHeight="false" outlineLevel="0" collapsed="false">
      <c r="A129" s="40" t="s">
        <v>405</v>
      </c>
      <c r="B129" s="41" t="s">
        <v>406</v>
      </c>
      <c r="C129" s="60" t="s">
        <v>54</v>
      </c>
      <c r="D129" s="52" t="s">
        <v>55</v>
      </c>
      <c r="E129" s="54" t="s">
        <v>42</v>
      </c>
      <c r="F129" s="55" t="n">
        <v>1.6</v>
      </c>
      <c r="G129" s="46" t="n">
        <v>26.93</v>
      </c>
      <c r="H129" s="46" t="n">
        <v>62.38</v>
      </c>
      <c r="I129" s="47" t="n">
        <f aca="false">G129+H129</f>
        <v>89.31</v>
      </c>
      <c r="J129" s="47" t="n">
        <f aca="false">G129*F129</f>
        <v>43.088</v>
      </c>
      <c r="K129" s="47" t="n">
        <f aca="false">H129*F129</f>
        <v>99.808</v>
      </c>
      <c r="L129" s="47" t="n">
        <f aca="false">J129+K129</f>
        <v>142.896</v>
      </c>
      <c r="M129" s="48" t="n">
        <f aca="false">L129*(1+$M$4)</f>
        <v>180.0775392</v>
      </c>
      <c r="N129" s="26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</row>
    <row r="130" customFormat="false" ht="42.15" hidden="false" customHeight="false" outlineLevel="0" collapsed="false">
      <c r="A130" s="40" t="s">
        <v>407</v>
      </c>
      <c r="B130" s="56" t="s">
        <v>408</v>
      </c>
      <c r="C130" s="60" t="s">
        <v>40</v>
      </c>
      <c r="D130" s="52" t="s">
        <v>41</v>
      </c>
      <c r="E130" s="44" t="s">
        <v>42</v>
      </c>
      <c r="F130" s="45" t="n">
        <v>16.45</v>
      </c>
      <c r="G130" s="46" t="n">
        <v>18.47</v>
      </c>
      <c r="H130" s="46" t="n">
        <v>41.47</v>
      </c>
      <c r="I130" s="47" t="n">
        <f aca="false">G130+H130</f>
        <v>59.94</v>
      </c>
      <c r="J130" s="47" t="n">
        <f aca="false">G130*F130</f>
        <v>303.8315</v>
      </c>
      <c r="K130" s="47" t="n">
        <f aca="false">H130*F130</f>
        <v>682.1815</v>
      </c>
      <c r="L130" s="47" t="n">
        <f aca="false">J130+K130</f>
        <v>986.013</v>
      </c>
      <c r="M130" s="48" t="n">
        <f aca="false">L130*(1+$M$4)</f>
        <v>1242.5735826</v>
      </c>
      <c r="N130" s="26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</row>
    <row r="131" customFormat="false" ht="21.65" hidden="false" customHeight="false" outlineLevel="0" collapsed="false">
      <c r="A131" s="40" t="s">
        <v>409</v>
      </c>
      <c r="B131" s="56" t="s">
        <v>410</v>
      </c>
      <c r="C131" s="60" t="s">
        <v>45</v>
      </c>
      <c r="D131" s="52" t="s">
        <v>46</v>
      </c>
      <c r="E131" s="54" t="s">
        <v>47</v>
      </c>
      <c r="F131" s="45" t="n">
        <v>5.05</v>
      </c>
      <c r="G131" s="46" t="n">
        <v>3.02</v>
      </c>
      <c r="H131" s="46" t="n">
        <v>7.09</v>
      </c>
      <c r="I131" s="47" t="n">
        <f aca="false">G131+H131</f>
        <v>10.11</v>
      </c>
      <c r="J131" s="47" t="n">
        <f aca="false">G131*F131</f>
        <v>15.251</v>
      </c>
      <c r="K131" s="47" t="n">
        <f aca="false">H131*F131</f>
        <v>35.8045</v>
      </c>
      <c r="L131" s="47" t="n">
        <f aca="false">J131+K131</f>
        <v>51.0555</v>
      </c>
      <c r="M131" s="48" t="n">
        <f aca="false">L131*(1+$M$4)</f>
        <v>64.3401411</v>
      </c>
      <c r="N131" s="26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</row>
    <row r="132" customFormat="false" ht="31.9" hidden="false" customHeight="false" outlineLevel="0" collapsed="false">
      <c r="A132" s="40" t="s">
        <v>411</v>
      </c>
      <c r="B132" s="56" t="s">
        <v>412</v>
      </c>
      <c r="C132" s="60" t="s">
        <v>413</v>
      </c>
      <c r="D132" s="52" t="s">
        <v>414</v>
      </c>
      <c r="E132" s="44" t="s">
        <v>47</v>
      </c>
      <c r="F132" s="45" t="n">
        <v>0.6</v>
      </c>
      <c r="G132" s="46" t="n">
        <v>7.8</v>
      </c>
      <c r="H132" s="46" t="n">
        <v>18.31</v>
      </c>
      <c r="I132" s="47" t="n">
        <f aca="false">G132+H132</f>
        <v>26.11</v>
      </c>
      <c r="J132" s="47" t="n">
        <f aca="false">G132*F132</f>
        <v>4.68</v>
      </c>
      <c r="K132" s="47" t="n">
        <f aca="false">H132*F132</f>
        <v>10.986</v>
      </c>
      <c r="L132" s="47" t="n">
        <f aca="false">J132+K132</f>
        <v>15.666</v>
      </c>
      <c r="M132" s="48" t="n">
        <f aca="false">L132*(1+$M$4)</f>
        <v>19.7422932</v>
      </c>
      <c r="N132" s="26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</row>
    <row r="133" customFormat="false" ht="31.9" hidden="false" customHeight="false" outlineLevel="0" collapsed="false">
      <c r="A133" s="40" t="s">
        <v>415</v>
      </c>
      <c r="B133" s="56" t="s">
        <v>416</v>
      </c>
      <c r="C133" s="60" t="s">
        <v>69</v>
      </c>
      <c r="D133" s="52" t="s">
        <v>70</v>
      </c>
      <c r="E133" s="44" t="s">
        <v>15</v>
      </c>
      <c r="F133" s="45" t="n">
        <v>2</v>
      </c>
      <c r="G133" s="46" t="n">
        <v>0.57</v>
      </c>
      <c r="H133" s="46" t="n">
        <v>1.34</v>
      </c>
      <c r="I133" s="47" t="n">
        <f aca="false">G133+H133</f>
        <v>1.91</v>
      </c>
      <c r="J133" s="47" t="n">
        <f aca="false">G133*F133</f>
        <v>1.14</v>
      </c>
      <c r="K133" s="47" t="n">
        <f aca="false">H133*F133</f>
        <v>2.68</v>
      </c>
      <c r="L133" s="47" t="n">
        <f aca="false">J133+K133</f>
        <v>3.82</v>
      </c>
      <c r="M133" s="48" t="n">
        <f aca="false">L133*(1+$M$4)</f>
        <v>4.813964</v>
      </c>
      <c r="N133" s="26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</row>
    <row r="134" customFormat="false" ht="42.15" hidden="false" customHeight="false" outlineLevel="0" collapsed="false">
      <c r="A134" s="40" t="s">
        <v>417</v>
      </c>
      <c r="B134" s="56" t="s">
        <v>418</v>
      </c>
      <c r="C134" s="60" t="s">
        <v>73</v>
      </c>
      <c r="D134" s="52" t="s">
        <v>74</v>
      </c>
      <c r="E134" s="44" t="s">
        <v>15</v>
      </c>
      <c r="F134" s="45" t="n">
        <v>2</v>
      </c>
      <c r="G134" s="46" t="n">
        <v>0.21</v>
      </c>
      <c r="H134" s="46" t="n">
        <v>0.49</v>
      </c>
      <c r="I134" s="47" t="n">
        <f aca="false">G134+H134</f>
        <v>0.7</v>
      </c>
      <c r="J134" s="47" t="n">
        <f aca="false">G134*F134</f>
        <v>0.42</v>
      </c>
      <c r="K134" s="47" t="n">
        <f aca="false">H134*F134</f>
        <v>0.98</v>
      </c>
      <c r="L134" s="47" t="n">
        <f aca="false">J134+K134</f>
        <v>1.4</v>
      </c>
      <c r="M134" s="48" t="n">
        <f aca="false">L134*(1+$M$4)</f>
        <v>1.76428</v>
      </c>
      <c r="N134" s="26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</row>
    <row r="135" customFormat="false" ht="42.15" hidden="false" customHeight="false" outlineLevel="0" collapsed="false">
      <c r="A135" s="40" t="s">
        <v>419</v>
      </c>
      <c r="B135" s="56" t="s">
        <v>420</v>
      </c>
      <c r="C135" s="60" t="s">
        <v>77</v>
      </c>
      <c r="D135" s="52" t="s">
        <v>78</v>
      </c>
      <c r="E135" s="44" t="s">
        <v>66</v>
      </c>
      <c r="F135" s="45" t="n">
        <v>18.75</v>
      </c>
      <c r="G135" s="46" t="n">
        <v>0.17</v>
      </c>
      <c r="H135" s="46" t="n">
        <v>0.4</v>
      </c>
      <c r="I135" s="47" t="n">
        <f aca="false">G135+H135</f>
        <v>0.57</v>
      </c>
      <c r="J135" s="47" t="n">
        <f aca="false">G135*F135</f>
        <v>3.1875</v>
      </c>
      <c r="K135" s="47" t="n">
        <f aca="false">H135*F135</f>
        <v>7.5</v>
      </c>
      <c r="L135" s="47" t="n">
        <f aca="false">J135+K135</f>
        <v>10.6875</v>
      </c>
      <c r="M135" s="48" t="n">
        <f aca="false">L135*(1+$M$4)</f>
        <v>13.4683875</v>
      </c>
      <c r="N135" s="26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</row>
    <row r="136" customFormat="false" ht="31.9" hidden="false" customHeight="false" outlineLevel="0" collapsed="false">
      <c r="A136" s="40" t="s">
        <v>421</v>
      </c>
      <c r="B136" s="56" t="s">
        <v>422</v>
      </c>
      <c r="C136" s="60" t="s">
        <v>423</v>
      </c>
      <c r="D136" s="52" t="s">
        <v>424</v>
      </c>
      <c r="E136" s="44" t="s">
        <v>47</v>
      </c>
      <c r="F136" s="45" t="n">
        <v>15.4</v>
      </c>
      <c r="G136" s="61" t="n">
        <v>4.9382</v>
      </c>
      <c r="H136" s="61" t="n">
        <v>46.234325</v>
      </c>
      <c r="I136" s="47" t="n">
        <f aca="false">G136+H136</f>
        <v>51.172525</v>
      </c>
      <c r="J136" s="47" t="n">
        <f aca="false">G136*F136</f>
        <v>76.04828</v>
      </c>
      <c r="K136" s="47" t="n">
        <f aca="false">H136*F136</f>
        <v>712.008605</v>
      </c>
      <c r="L136" s="47" t="n">
        <f aca="false">J136+K136</f>
        <v>788.056885</v>
      </c>
      <c r="M136" s="48" t="n">
        <f aca="false">L136*(1+$M$4)</f>
        <v>993.109286477</v>
      </c>
      <c r="N136" s="26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</row>
    <row r="137" customFormat="false" ht="12.75" hidden="false" customHeight="true" outlineLevel="0" collapsed="false">
      <c r="A137" s="63"/>
      <c r="B137" s="64"/>
      <c r="C137" s="63"/>
      <c r="D137" s="3"/>
      <c r="E137" s="13"/>
      <c r="F137" s="65"/>
      <c r="G137" s="13"/>
      <c r="H137" s="13"/>
      <c r="I137" s="13"/>
      <c r="J137" s="13"/>
      <c r="K137" s="13"/>
      <c r="L137" s="13"/>
      <c r="M137" s="13"/>
      <c r="N137" s="26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</row>
    <row r="138" customFormat="false" ht="12.75" hidden="false" customHeight="true" outlineLevel="0" collapsed="false">
      <c r="A138" s="33" t="s">
        <v>425</v>
      </c>
      <c r="B138" s="73" t="s">
        <v>144</v>
      </c>
      <c r="C138" s="73"/>
      <c r="D138" s="73"/>
      <c r="E138" s="73"/>
      <c r="F138" s="73"/>
      <c r="G138" s="73"/>
      <c r="H138" s="37"/>
      <c r="I138" s="38"/>
      <c r="J138" s="39" t="n">
        <f aca="false">SUM(J139:J140)</f>
        <v>1385.558</v>
      </c>
      <c r="K138" s="39" t="n">
        <f aca="false">SUM(K139:K140)</f>
        <v>1013.65</v>
      </c>
      <c r="L138" s="39" t="n">
        <f aca="false">SUM(L139:L140)</f>
        <v>2399.208</v>
      </c>
      <c r="M138" s="39" t="n">
        <f aca="false">SUM(M139:M140)</f>
        <v>3023.4819216</v>
      </c>
      <c r="N138" s="26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</row>
    <row r="139" customFormat="false" ht="52.4" hidden="false" customHeight="false" outlineLevel="0" collapsed="false">
      <c r="A139" s="40" t="s">
        <v>426</v>
      </c>
      <c r="B139" s="56" t="s">
        <v>427</v>
      </c>
      <c r="C139" s="42" t="s">
        <v>428</v>
      </c>
      <c r="D139" s="52" t="s">
        <v>429</v>
      </c>
      <c r="E139" s="44" t="s">
        <v>47</v>
      </c>
      <c r="F139" s="45" t="n">
        <v>19.4</v>
      </c>
      <c r="G139" s="54" t="n">
        <v>43.07</v>
      </c>
      <c r="H139" s="74" t="n">
        <v>52.25</v>
      </c>
      <c r="I139" s="47" t="n">
        <f aca="false">G139+H139</f>
        <v>95.32</v>
      </c>
      <c r="J139" s="47" t="n">
        <f aca="false">G139*F139</f>
        <v>835.558</v>
      </c>
      <c r="K139" s="47" t="n">
        <f aca="false">H139*F139</f>
        <v>1013.65</v>
      </c>
      <c r="L139" s="47" t="n">
        <f aca="false">J139+K139</f>
        <v>1849.208</v>
      </c>
      <c r="M139" s="48" t="n">
        <f aca="false">L139*(1+$M$4)</f>
        <v>2330.3719216</v>
      </c>
      <c r="N139" s="26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</row>
    <row r="140" customFormat="false" ht="21.65" hidden="false" customHeight="false" outlineLevel="0" collapsed="false">
      <c r="A140" s="40" t="s">
        <v>430</v>
      </c>
      <c r="B140" s="56" t="s">
        <v>431</v>
      </c>
      <c r="C140" s="42" t="s">
        <v>432</v>
      </c>
      <c r="D140" s="52" t="s">
        <v>433</v>
      </c>
      <c r="E140" s="44" t="s">
        <v>47</v>
      </c>
      <c r="F140" s="45" t="n">
        <v>5.5</v>
      </c>
      <c r="G140" s="61" t="n">
        <v>100</v>
      </c>
      <c r="H140" s="75" t="n">
        <v>0</v>
      </c>
      <c r="I140" s="47" t="n">
        <f aca="false">G140+H140</f>
        <v>100</v>
      </c>
      <c r="J140" s="47" t="n">
        <f aca="false">G140*F140</f>
        <v>550</v>
      </c>
      <c r="K140" s="47" t="n">
        <f aca="false">H140*F140</f>
        <v>0</v>
      </c>
      <c r="L140" s="47" t="n">
        <f aca="false">J140+K140</f>
        <v>550</v>
      </c>
      <c r="M140" s="48" t="n">
        <f aca="false">L140*(1+$M$4)</f>
        <v>693.11</v>
      </c>
      <c r="N140" s="26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</row>
    <row r="141" customFormat="false" ht="12.75" hidden="false" customHeight="true" outlineLevel="0" collapsed="false">
      <c r="A141" s="63"/>
      <c r="B141" s="64"/>
      <c r="C141" s="63"/>
      <c r="D141" s="3"/>
      <c r="E141" s="13"/>
      <c r="F141" s="65"/>
      <c r="G141" s="13"/>
      <c r="H141" s="13"/>
      <c r="I141" s="13"/>
      <c r="J141" s="13"/>
      <c r="K141" s="13"/>
      <c r="L141" s="13"/>
      <c r="M141" s="13"/>
      <c r="N141" s="26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</row>
    <row r="142" customFormat="false" ht="12.75" hidden="false" customHeight="true" outlineLevel="0" collapsed="false">
      <c r="A142" s="33" t="s">
        <v>434</v>
      </c>
      <c r="B142" s="76" t="s">
        <v>158</v>
      </c>
      <c r="C142" s="33"/>
      <c r="D142" s="33"/>
      <c r="E142" s="33"/>
      <c r="F142" s="33"/>
      <c r="G142" s="33"/>
      <c r="H142" s="33"/>
      <c r="I142" s="33"/>
      <c r="J142" s="39" t="n">
        <f aca="false">SUM(J143:J146)</f>
        <v>762.904</v>
      </c>
      <c r="K142" s="39" t="n">
        <f aca="false">SUM(K143:K146)</f>
        <v>50.351</v>
      </c>
      <c r="L142" s="39" t="n">
        <f aca="false">SUM(L143:L146)</f>
        <v>813.255</v>
      </c>
      <c r="M142" s="39" t="n">
        <f aca="false">SUM(M143:M146)</f>
        <v>1024.863951</v>
      </c>
      <c r="N142" s="26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</row>
    <row r="143" customFormat="false" ht="52.4" hidden="false" customHeight="false" outlineLevel="0" collapsed="false">
      <c r="A143" s="77" t="s">
        <v>435</v>
      </c>
      <c r="B143" s="41" t="s">
        <v>436</v>
      </c>
      <c r="C143" s="42" t="s">
        <v>192</v>
      </c>
      <c r="D143" s="52" t="s">
        <v>193</v>
      </c>
      <c r="E143" s="44" t="s">
        <v>15</v>
      </c>
      <c r="F143" s="45" t="n">
        <v>1</v>
      </c>
      <c r="G143" s="55" t="n">
        <v>51.25</v>
      </c>
      <c r="H143" s="78" t="n">
        <v>19.66</v>
      </c>
      <c r="I143" s="47" t="n">
        <f aca="false">G143+H143</f>
        <v>70.91</v>
      </c>
      <c r="J143" s="47" t="n">
        <f aca="false">G143*F143</f>
        <v>51.25</v>
      </c>
      <c r="K143" s="47" t="n">
        <f aca="false">H143*F143</f>
        <v>19.66</v>
      </c>
      <c r="L143" s="47" t="n">
        <f aca="false">J143+K143</f>
        <v>70.91</v>
      </c>
      <c r="M143" s="48" t="n">
        <f aca="false">L143*(1+$M$4)</f>
        <v>89.360782</v>
      </c>
      <c r="N143" s="26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</row>
    <row r="144" customFormat="false" ht="42.15" hidden="false" customHeight="false" outlineLevel="0" collapsed="false">
      <c r="A144" s="77" t="s">
        <v>437</v>
      </c>
      <c r="B144" s="41" t="s">
        <v>438</v>
      </c>
      <c r="C144" s="42" t="s">
        <v>188</v>
      </c>
      <c r="D144" s="52" t="s">
        <v>189</v>
      </c>
      <c r="E144" s="44" t="s">
        <v>66</v>
      </c>
      <c r="F144" s="45" t="n">
        <v>1.1</v>
      </c>
      <c r="G144" s="55" t="n">
        <v>19.34</v>
      </c>
      <c r="H144" s="78" t="n">
        <v>17.11</v>
      </c>
      <c r="I144" s="47" t="n">
        <f aca="false">G144+H144</f>
        <v>36.45</v>
      </c>
      <c r="J144" s="47" t="n">
        <f aca="false">G144*F144</f>
        <v>21.274</v>
      </c>
      <c r="K144" s="47" t="n">
        <f aca="false">H144*F144</f>
        <v>18.821</v>
      </c>
      <c r="L144" s="47" t="n">
        <f aca="false">J144+K144</f>
        <v>40.095</v>
      </c>
      <c r="M144" s="48" t="n">
        <f aca="false">L144*(1+$M$4)</f>
        <v>50.527719</v>
      </c>
      <c r="N144" s="26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</row>
    <row r="145" customFormat="false" ht="52.4" hidden="false" customHeight="false" outlineLevel="0" collapsed="false">
      <c r="A145" s="77" t="s">
        <v>439</v>
      </c>
      <c r="B145" s="41" t="s">
        <v>440</v>
      </c>
      <c r="C145" s="42" t="s">
        <v>441</v>
      </c>
      <c r="D145" s="52" t="s">
        <v>442</v>
      </c>
      <c r="E145" s="44" t="s">
        <v>15</v>
      </c>
      <c r="F145" s="45" t="n">
        <v>1</v>
      </c>
      <c r="G145" s="55" t="n">
        <v>35.9</v>
      </c>
      <c r="H145" s="78" t="n">
        <v>11.87</v>
      </c>
      <c r="I145" s="47" t="n">
        <f aca="false">G145+H145</f>
        <v>47.77</v>
      </c>
      <c r="J145" s="47" t="n">
        <f aca="false">G145*F145</f>
        <v>35.9</v>
      </c>
      <c r="K145" s="47" t="n">
        <f aca="false">H145*F145</f>
        <v>11.87</v>
      </c>
      <c r="L145" s="47" t="n">
        <f aca="false">J145+K145</f>
        <v>47.77</v>
      </c>
      <c r="M145" s="48" t="n">
        <f aca="false">L145*(1+$M$4)</f>
        <v>60.199754</v>
      </c>
      <c r="N145" s="26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</row>
    <row r="146" customFormat="false" ht="31.9" hidden="false" customHeight="false" outlineLevel="0" collapsed="false">
      <c r="A146" s="77" t="s">
        <v>443</v>
      </c>
      <c r="B146" s="41" t="s">
        <v>444</v>
      </c>
      <c r="C146" s="42" t="s">
        <v>445</v>
      </c>
      <c r="D146" s="52" t="s">
        <v>446</v>
      </c>
      <c r="E146" s="44" t="s">
        <v>15</v>
      </c>
      <c r="F146" s="45" t="n">
        <v>27</v>
      </c>
      <c r="G146" s="55" t="n">
        <v>24.24</v>
      </c>
      <c r="H146" s="78" t="n">
        <v>0</v>
      </c>
      <c r="I146" s="47" t="n">
        <f aca="false">G146+H146</f>
        <v>24.24</v>
      </c>
      <c r="J146" s="47" t="n">
        <f aca="false">G146*F146</f>
        <v>654.48</v>
      </c>
      <c r="K146" s="47" t="n">
        <f aca="false">H146*F146</f>
        <v>0</v>
      </c>
      <c r="L146" s="47" t="n">
        <f aca="false">J146+K146</f>
        <v>654.48</v>
      </c>
      <c r="M146" s="48" t="n">
        <f aca="false">L146*(1+$M$4)</f>
        <v>824.775696</v>
      </c>
      <c r="N146" s="26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</row>
    <row r="147" customFormat="false" ht="12.75" hidden="false" customHeight="true" outlineLevel="0" collapsed="false">
      <c r="A147" s="63"/>
      <c r="B147" s="64"/>
      <c r="C147" s="63"/>
      <c r="D147" s="3"/>
      <c r="E147" s="13"/>
      <c r="F147" s="65"/>
      <c r="G147" s="13"/>
      <c r="H147" s="13"/>
      <c r="I147" s="13"/>
      <c r="J147" s="13"/>
      <c r="K147" s="13"/>
      <c r="L147" s="13"/>
      <c r="M147" s="13"/>
      <c r="N147" s="26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</row>
    <row r="148" customFormat="false" ht="12.75" hidden="false" customHeight="true" outlineLevel="0" collapsed="false">
      <c r="A148" s="33" t="s">
        <v>447</v>
      </c>
      <c r="B148" s="71" t="s">
        <v>219</v>
      </c>
      <c r="C148" s="33"/>
      <c r="D148" s="33"/>
      <c r="E148" s="33"/>
      <c r="F148" s="33"/>
      <c r="G148" s="33"/>
      <c r="H148" s="33"/>
      <c r="I148" s="33"/>
      <c r="J148" s="39" t="n">
        <f aca="false">SUM(J149:J155)</f>
        <v>230.668</v>
      </c>
      <c r="K148" s="39" t="n">
        <f aca="false">SUM(K149:K155)</f>
        <v>149.982</v>
      </c>
      <c r="L148" s="39" t="n">
        <f aca="false">SUM(L149:L155)</f>
        <v>380.65</v>
      </c>
      <c r="M148" s="39" t="n">
        <f aca="false">SUM(M149:M155)</f>
        <v>479.69513</v>
      </c>
      <c r="N148" s="26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</row>
    <row r="149" customFormat="false" ht="42.15" hidden="false" customHeight="false" outlineLevel="0" collapsed="false">
      <c r="A149" s="77" t="s">
        <v>448</v>
      </c>
      <c r="B149" s="56" t="s">
        <v>449</v>
      </c>
      <c r="C149" s="42" t="s">
        <v>222</v>
      </c>
      <c r="D149" s="52" t="s">
        <v>223</v>
      </c>
      <c r="E149" s="44" t="s">
        <v>66</v>
      </c>
      <c r="F149" s="45" t="n">
        <v>4</v>
      </c>
      <c r="G149" s="46" t="n">
        <v>6.47</v>
      </c>
      <c r="H149" s="46" t="n">
        <v>2.87</v>
      </c>
      <c r="I149" s="47" t="n">
        <f aca="false">G149+H149</f>
        <v>9.34</v>
      </c>
      <c r="J149" s="47" t="n">
        <f aca="false">G149*F149</f>
        <v>25.88</v>
      </c>
      <c r="K149" s="47" t="n">
        <f aca="false">H149*F149</f>
        <v>11.48</v>
      </c>
      <c r="L149" s="47" t="n">
        <f aca="false">J149+K149</f>
        <v>37.36</v>
      </c>
      <c r="M149" s="48" t="n">
        <f aca="false">L149*(1+$M$4)</f>
        <v>47.081072</v>
      </c>
      <c r="N149" s="26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</row>
    <row r="150" customFormat="false" ht="31.9" hidden="false" customHeight="false" outlineLevel="0" collapsed="false">
      <c r="A150" s="77" t="s">
        <v>450</v>
      </c>
      <c r="B150" s="56" t="s">
        <v>451</v>
      </c>
      <c r="C150" s="42" t="s">
        <v>226</v>
      </c>
      <c r="D150" s="52" t="s">
        <v>227</v>
      </c>
      <c r="E150" s="44" t="s">
        <v>15</v>
      </c>
      <c r="F150" s="45" t="n">
        <v>1</v>
      </c>
      <c r="G150" s="46" t="n">
        <v>5.45</v>
      </c>
      <c r="H150" s="46" t="n">
        <v>6.07</v>
      </c>
      <c r="I150" s="47" t="n">
        <f aca="false">G150+H150</f>
        <v>11.52</v>
      </c>
      <c r="J150" s="47" t="n">
        <f aca="false">G150*F150</f>
        <v>5.45</v>
      </c>
      <c r="K150" s="47" t="n">
        <f aca="false">H150*F150</f>
        <v>6.07</v>
      </c>
      <c r="L150" s="47" t="n">
        <f aca="false">J150+K150</f>
        <v>11.52</v>
      </c>
      <c r="M150" s="48" t="n">
        <f aca="false">L150*(1+$M$4)</f>
        <v>14.517504</v>
      </c>
      <c r="N150" s="26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</row>
    <row r="151" customFormat="false" ht="31.9" hidden="false" customHeight="false" outlineLevel="0" collapsed="false">
      <c r="A151" s="77" t="s">
        <v>452</v>
      </c>
      <c r="B151" s="56" t="s">
        <v>453</v>
      </c>
      <c r="C151" s="42" t="s">
        <v>234</v>
      </c>
      <c r="D151" s="52" t="s">
        <v>235</v>
      </c>
      <c r="E151" s="44" t="s">
        <v>66</v>
      </c>
      <c r="F151" s="45" t="n">
        <v>2.2</v>
      </c>
      <c r="G151" s="46" t="n">
        <v>2.22</v>
      </c>
      <c r="H151" s="46" t="n">
        <v>6.32</v>
      </c>
      <c r="I151" s="47" t="n">
        <f aca="false">G151+H151</f>
        <v>8.54</v>
      </c>
      <c r="J151" s="47" t="n">
        <f aca="false">G151*F151</f>
        <v>4.884</v>
      </c>
      <c r="K151" s="47" t="n">
        <f aca="false">H151*F151</f>
        <v>13.904</v>
      </c>
      <c r="L151" s="47" t="n">
        <f aca="false">J151+K151</f>
        <v>18.788</v>
      </c>
      <c r="M151" s="48" t="n">
        <f aca="false">L151*(1+$M$4)</f>
        <v>23.6766376</v>
      </c>
      <c r="N151" s="26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</row>
    <row r="152" customFormat="false" ht="52.4" hidden="false" customHeight="false" outlineLevel="0" collapsed="false">
      <c r="A152" s="77" t="s">
        <v>454</v>
      </c>
      <c r="B152" s="56" t="s">
        <v>455</v>
      </c>
      <c r="C152" s="42" t="s">
        <v>238</v>
      </c>
      <c r="D152" s="52" t="s">
        <v>239</v>
      </c>
      <c r="E152" s="44" t="s">
        <v>66</v>
      </c>
      <c r="F152" s="45" t="n">
        <v>2.2</v>
      </c>
      <c r="G152" s="46" t="n">
        <v>8.97</v>
      </c>
      <c r="H152" s="46" t="n">
        <v>16.79</v>
      </c>
      <c r="I152" s="47" t="n">
        <f aca="false">G152+H152</f>
        <v>25.76</v>
      </c>
      <c r="J152" s="47" t="n">
        <f aca="false">G152*F152</f>
        <v>19.734</v>
      </c>
      <c r="K152" s="47" t="n">
        <f aca="false">H152*F152</f>
        <v>36.938</v>
      </c>
      <c r="L152" s="47" t="n">
        <f aca="false">J152+K152</f>
        <v>56.672</v>
      </c>
      <c r="M152" s="48" t="n">
        <f aca="false">L152*(1+$M$4)</f>
        <v>71.4180544</v>
      </c>
      <c r="N152" s="26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</row>
    <row r="153" customFormat="false" ht="42.15" hidden="false" customHeight="false" outlineLevel="0" collapsed="false">
      <c r="A153" s="77" t="s">
        <v>456</v>
      </c>
      <c r="B153" s="41" t="s">
        <v>457</v>
      </c>
      <c r="C153" s="42" t="s">
        <v>242</v>
      </c>
      <c r="D153" s="43" t="s">
        <v>243</v>
      </c>
      <c r="E153" s="44" t="s">
        <v>15</v>
      </c>
      <c r="F153" s="45" t="n">
        <v>1</v>
      </c>
      <c r="G153" s="46" t="n">
        <v>30.68</v>
      </c>
      <c r="H153" s="46" t="n">
        <v>28.62</v>
      </c>
      <c r="I153" s="47" t="n">
        <f aca="false">G153+H153</f>
        <v>59.3</v>
      </c>
      <c r="J153" s="47" t="n">
        <f aca="false">G153*F153</f>
        <v>30.68</v>
      </c>
      <c r="K153" s="47" t="n">
        <f aca="false">H153*F153</f>
        <v>28.62</v>
      </c>
      <c r="L153" s="47" t="n">
        <f aca="false">J153+K153</f>
        <v>59.3</v>
      </c>
      <c r="M153" s="48" t="n">
        <f aca="false">L153*(1+$M$4)</f>
        <v>74.72986</v>
      </c>
      <c r="N153" s="26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</row>
    <row r="154" customFormat="false" ht="42.15" hidden="false" customHeight="false" outlineLevel="0" collapsed="false">
      <c r="A154" s="77" t="s">
        <v>458</v>
      </c>
      <c r="B154" s="56" t="s">
        <v>459</v>
      </c>
      <c r="C154" s="42" t="s">
        <v>246</v>
      </c>
      <c r="D154" s="52" t="s">
        <v>247</v>
      </c>
      <c r="E154" s="44" t="s">
        <v>66</v>
      </c>
      <c r="F154" s="45" t="n">
        <v>12</v>
      </c>
      <c r="G154" s="46" t="n">
        <v>4.09</v>
      </c>
      <c r="H154" s="46" t="n">
        <v>1.5</v>
      </c>
      <c r="I154" s="47" t="n">
        <f aca="false">G154+H154</f>
        <v>5.59</v>
      </c>
      <c r="J154" s="47" t="n">
        <f aca="false">G154*F154</f>
        <v>49.08</v>
      </c>
      <c r="K154" s="47" t="n">
        <f aca="false">H154*F154</f>
        <v>18</v>
      </c>
      <c r="L154" s="47" t="n">
        <f aca="false">J154+K154</f>
        <v>67.08</v>
      </c>
      <c r="M154" s="48" t="n">
        <f aca="false">L154*(1+$M$4)</f>
        <v>84.534216</v>
      </c>
      <c r="N154" s="26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</row>
    <row r="155" customFormat="false" ht="31.9" hidden="false" customHeight="false" outlineLevel="0" collapsed="false">
      <c r="A155" s="77" t="s">
        <v>460</v>
      </c>
      <c r="B155" s="56" t="s">
        <v>461</v>
      </c>
      <c r="C155" s="60" t="s">
        <v>257</v>
      </c>
      <c r="D155" s="43" t="s">
        <v>258</v>
      </c>
      <c r="E155" s="44" t="s">
        <v>15</v>
      </c>
      <c r="F155" s="45" t="n">
        <v>1</v>
      </c>
      <c r="G155" s="46" t="n">
        <v>94.96</v>
      </c>
      <c r="H155" s="46" t="n">
        <v>34.97</v>
      </c>
      <c r="I155" s="47" t="n">
        <f aca="false">G155+H155</f>
        <v>129.93</v>
      </c>
      <c r="J155" s="47" t="n">
        <f aca="false">G155*F155</f>
        <v>94.96</v>
      </c>
      <c r="K155" s="47" t="n">
        <f aca="false">H155*F155</f>
        <v>34.97</v>
      </c>
      <c r="L155" s="47" t="n">
        <f aca="false">J155+K155</f>
        <v>129.93</v>
      </c>
      <c r="M155" s="48" t="n">
        <f aca="false">L155*(1+$M$4)</f>
        <v>163.737786</v>
      </c>
      <c r="N155" s="26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</row>
    <row r="156" customFormat="false" ht="12.75" hidden="false" customHeight="true" outlineLevel="0" collapsed="false">
      <c r="A156" s="63"/>
      <c r="B156" s="64"/>
      <c r="C156" s="63"/>
      <c r="D156" s="3"/>
      <c r="E156" s="13"/>
      <c r="F156" s="65"/>
      <c r="G156" s="13"/>
      <c r="H156" s="13"/>
      <c r="I156" s="13"/>
      <c r="J156" s="13"/>
      <c r="K156" s="13"/>
      <c r="L156" s="13"/>
      <c r="M156" s="13"/>
      <c r="N156" s="26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</row>
    <row r="157" customFormat="false" ht="12.75" hidden="false" customHeight="true" outlineLevel="0" collapsed="false">
      <c r="A157" s="33" t="s">
        <v>462</v>
      </c>
      <c r="B157" s="71" t="s">
        <v>260</v>
      </c>
      <c r="C157" s="33"/>
      <c r="D157" s="33"/>
      <c r="E157" s="33"/>
      <c r="F157" s="33"/>
      <c r="G157" s="33"/>
      <c r="H157" s="33"/>
      <c r="I157" s="33"/>
      <c r="J157" s="39" t="n">
        <f aca="false">SUM(J158+J159)</f>
        <v>2363.622</v>
      </c>
      <c r="K157" s="39" t="n">
        <f aca="false">SUM(K158+K159)</f>
        <v>53.104</v>
      </c>
      <c r="L157" s="39" t="n">
        <f aca="false">SUM(L158+L159)</f>
        <v>2416.726</v>
      </c>
      <c r="M157" s="39" t="n">
        <f aca="false">SUM(M158+M159)</f>
        <v>3045.5581052</v>
      </c>
      <c r="N157" s="26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customFormat="false" ht="62.65" hidden="false" customHeight="false" outlineLevel="0" collapsed="false">
      <c r="A158" s="40" t="s">
        <v>463</v>
      </c>
      <c r="B158" s="79" t="s">
        <v>464</v>
      </c>
      <c r="C158" s="42" t="s">
        <v>271</v>
      </c>
      <c r="D158" s="52" t="s">
        <v>272</v>
      </c>
      <c r="E158" s="44" t="s">
        <v>15</v>
      </c>
      <c r="F158" s="45" t="n">
        <v>2</v>
      </c>
      <c r="G158" s="46" t="n">
        <v>980.79</v>
      </c>
      <c r="H158" s="46" t="n">
        <v>20.42</v>
      </c>
      <c r="I158" s="47" t="n">
        <f aca="false">G158+H158</f>
        <v>1001.21</v>
      </c>
      <c r="J158" s="47" t="n">
        <f aca="false">G158*F158</f>
        <v>1961.58</v>
      </c>
      <c r="K158" s="47" t="n">
        <f aca="false">H158*F158</f>
        <v>40.84</v>
      </c>
      <c r="L158" s="47" t="n">
        <f aca="false">J158+K158</f>
        <v>2002.42</v>
      </c>
      <c r="M158" s="48" t="n">
        <f aca="false">L158*(1+$M$4)</f>
        <v>2523.449684</v>
      </c>
      <c r="N158" s="26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customFormat="false" ht="72.85" hidden="false" customHeight="false" outlineLevel="0" collapsed="false">
      <c r="A159" s="40" t="s">
        <v>465</v>
      </c>
      <c r="B159" s="79" t="s">
        <v>466</v>
      </c>
      <c r="C159" s="42" t="s">
        <v>467</v>
      </c>
      <c r="D159" s="52" t="s">
        <v>468</v>
      </c>
      <c r="E159" s="44" t="s">
        <v>47</v>
      </c>
      <c r="F159" s="45" t="n">
        <v>0.6</v>
      </c>
      <c r="G159" s="46" t="n">
        <v>670.07</v>
      </c>
      <c r="H159" s="46" t="n">
        <v>20.44</v>
      </c>
      <c r="I159" s="47" t="n">
        <f aca="false">G159+H159</f>
        <v>690.51</v>
      </c>
      <c r="J159" s="47" t="n">
        <f aca="false">G159*F159</f>
        <v>402.042</v>
      </c>
      <c r="K159" s="47" t="n">
        <f aca="false">H159*F159</f>
        <v>12.264</v>
      </c>
      <c r="L159" s="47" t="n">
        <f aca="false">J159+K159</f>
        <v>414.306</v>
      </c>
      <c r="M159" s="48" t="n">
        <f aca="false">L159*(1+$M$4)</f>
        <v>522.1084212</v>
      </c>
      <c r="N159" s="26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</row>
    <row r="160" customFormat="false" ht="12.75" hidden="false" customHeight="true" outlineLevel="0" collapsed="false">
      <c r="A160" s="63"/>
      <c r="B160" s="64"/>
      <c r="C160" s="63"/>
      <c r="D160" s="3"/>
      <c r="E160" s="13"/>
      <c r="F160" s="65"/>
      <c r="G160" s="13"/>
      <c r="H160" s="13"/>
      <c r="I160" s="13"/>
      <c r="J160" s="13"/>
      <c r="K160" s="13"/>
      <c r="L160" s="13"/>
      <c r="M160" s="13"/>
      <c r="N160" s="26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</row>
    <row r="161" customFormat="false" ht="12.75" hidden="false" customHeight="true" outlineLevel="0" collapsed="false">
      <c r="A161" s="33" t="s">
        <v>469</v>
      </c>
      <c r="B161" s="71" t="s">
        <v>274</v>
      </c>
      <c r="C161" s="33"/>
      <c r="D161" s="33"/>
      <c r="E161" s="33"/>
      <c r="F161" s="33"/>
      <c r="G161" s="33"/>
      <c r="H161" s="33"/>
      <c r="I161" s="33"/>
      <c r="J161" s="39" t="n">
        <f aca="false">SUM(J162:J171)</f>
        <v>49735.1303825</v>
      </c>
      <c r="K161" s="39" t="n">
        <f aca="false">SUM(K162:K171)</f>
        <v>33767.79154</v>
      </c>
      <c r="L161" s="39" t="n">
        <f aca="false">SUM(L162:L171)</f>
        <v>83502.9219225</v>
      </c>
      <c r="M161" s="39" t="n">
        <f aca="false">SUM(M162:M170)</f>
        <v>105230.382206735</v>
      </c>
      <c r="N161" s="26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</row>
    <row r="162" customFormat="false" ht="31.9" hidden="false" customHeight="false" outlineLevel="0" collapsed="false">
      <c r="A162" s="40" t="s">
        <v>470</v>
      </c>
      <c r="B162" s="41" t="s">
        <v>471</v>
      </c>
      <c r="C162" s="60" t="s">
        <v>277</v>
      </c>
      <c r="D162" s="52" t="s">
        <v>278</v>
      </c>
      <c r="E162" s="54" t="s">
        <v>42</v>
      </c>
      <c r="F162" s="45" t="n">
        <v>6.3</v>
      </c>
      <c r="G162" s="46" t="n">
        <v>61.89</v>
      </c>
      <c r="H162" s="46" t="n">
        <v>19.46</v>
      </c>
      <c r="I162" s="47" t="n">
        <f aca="false">G162+H162</f>
        <v>81.35</v>
      </c>
      <c r="J162" s="47" t="n">
        <f aca="false">G162*F162</f>
        <v>389.907</v>
      </c>
      <c r="K162" s="47" t="n">
        <f aca="false">H162*F162</f>
        <v>122.598</v>
      </c>
      <c r="L162" s="47" t="n">
        <f aca="false">J162+K162</f>
        <v>512.505</v>
      </c>
      <c r="M162" s="48" t="n">
        <f aca="false">L162*(1+$M$4)</f>
        <v>645.858801</v>
      </c>
      <c r="N162" s="26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</row>
    <row r="163" customFormat="false" ht="42.15" hidden="false" customHeight="false" outlineLevel="0" collapsed="false">
      <c r="A163" s="40" t="s">
        <v>472</v>
      </c>
      <c r="B163" s="41" t="s">
        <v>471</v>
      </c>
      <c r="C163" s="60" t="s">
        <v>280</v>
      </c>
      <c r="D163" s="52" t="s">
        <v>281</v>
      </c>
      <c r="E163" s="54" t="s">
        <v>47</v>
      </c>
      <c r="F163" s="45" t="n">
        <v>10.55</v>
      </c>
      <c r="G163" s="46" t="n">
        <v>1.16</v>
      </c>
      <c r="H163" s="46" t="n">
        <v>2.38</v>
      </c>
      <c r="I163" s="47" t="n">
        <f aca="false">G163+H163</f>
        <v>3.54</v>
      </c>
      <c r="J163" s="47" t="n">
        <f aca="false">G163*F163</f>
        <v>12.238</v>
      </c>
      <c r="K163" s="47" t="n">
        <f aca="false">H163*F163</f>
        <v>25.109</v>
      </c>
      <c r="L163" s="47" t="n">
        <f aca="false">J163+K163</f>
        <v>37.347</v>
      </c>
      <c r="M163" s="48" t="n">
        <f aca="false">L163*(1+$M$4)</f>
        <v>47.0646894</v>
      </c>
      <c r="N163" s="26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</row>
    <row r="164" customFormat="false" ht="21.65" hidden="false" customHeight="false" outlineLevel="0" collapsed="false">
      <c r="A164" s="40" t="s">
        <v>473</v>
      </c>
      <c r="B164" s="41" t="s">
        <v>474</v>
      </c>
      <c r="C164" s="60" t="s">
        <v>284</v>
      </c>
      <c r="D164" s="52" t="s">
        <v>285</v>
      </c>
      <c r="E164" s="54" t="s">
        <v>47</v>
      </c>
      <c r="F164" s="45" t="n">
        <v>10.55</v>
      </c>
      <c r="G164" s="46" t="n">
        <v>2.44</v>
      </c>
      <c r="H164" s="46" t="n">
        <v>0.27</v>
      </c>
      <c r="I164" s="47" t="n">
        <f aca="false">G164+H164</f>
        <v>2.71</v>
      </c>
      <c r="J164" s="47" t="n">
        <f aca="false">G164*F164</f>
        <v>25.742</v>
      </c>
      <c r="K164" s="47" t="n">
        <f aca="false">H164*F164</f>
        <v>2.8485</v>
      </c>
      <c r="L164" s="47" t="n">
        <f aca="false">J164+K164</f>
        <v>28.5905</v>
      </c>
      <c r="M164" s="48" t="n">
        <f aca="false">L164*(1+$M$4)</f>
        <v>36.0297481</v>
      </c>
      <c r="N164" s="26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</row>
    <row r="165" customFormat="false" ht="42.15" hidden="false" customHeight="false" outlineLevel="0" collapsed="false">
      <c r="A165" s="40" t="s">
        <v>475</v>
      </c>
      <c r="B165" s="56" t="s">
        <v>476</v>
      </c>
      <c r="C165" s="60" t="s">
        <v>288</v>
      </c>
      <c r="D165" s="52" t="s">
        <v>289</v>
      </c>
      <c r="E165" s="54" t="s">
        <v>47</v>
      </c>
      <c r="F165" s="45" t="n">
        <v>10.55</v>
      </c>
      <c r="G165" s="46" t="n">
        <v>130.67</v>
      </c>
      <c r="H165" s="46" t="n">
        <v>15.12</v>
      </c>
      <c r="I165" s="47" t="n">
        <f aca="false">G165+H165</f>
        <v>145.79</v>
      </c>
      <c r="J165" s="47" t="n">
        <f aca="false">G165*F165</f>
        <v>1378.5685</v>
      </c>
      <c r="K165" s="47" t="n">
        <f aca="false">H165*F165</f>
        <v>159.516</v>
      </c>
      <c r="L165" s="47" t="n">
        <f aca="false">J165+K165</f>
        <v>1538.0845</v>
      </c>
      <c r="M165" s="48" t="n">
        <f aca="false">L165*(1+$M$4)</f>
        <v>1938.2940869</v>
      </c>
      <c r="N165" s="26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  <row r="166" customFormat="false" ht="52.4" hidden="false" customHeight="false" outlineLevel="0" collapsed="false">
      <c r="A166" s="40" t="s">
        <v>477</v>
      </c>
      <c r="B166" s="56" t="s">
        <v>478</v>
      </c>
      <c r="C166" s="60" t="s">
        <v>292</v>
      </c>
      <c r="D166" s="52" t="s">
        <v>293</v>
      </c>
      <c r="E166" s="54" t="s">
        <v>47</v>
      </c>
      <c r="F166" s="45" t="n">
        <v>10.55</v>
      </c>
      <c r="G166" s="46" t="n">
        <v>26.31</v>
      </c>
      <c r="H166" s="46" t="n">
        <v>13.33</v>
      </c>
      <c r="I166" s="47" t="n">
        <f aca="false">G166+H166</f>
        <v>39.64</v>
      </c>
      <c r="J166" s="47" t="n">
        <f aca="false">G166*F166</f>
        <v>277.5705</v>
      </c>
      <c r="K166" s="47" t="n">
        <f aca="false">H166*F166</f>
        <v>140.6315</v>
      </c>
      <c r="L166" s="47" t="n">
        <f aca="false">J166+K166</f>
        <v>418.202</v>
      </c>
      <c r="M166" s="48" t="n">
        <f aca="false">L166*(1+$M$4)</f>
        <v>527.0181604</v>
      </c>
      <c r="N166" s="26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</row>
    <row r="167" customFormat="false" ht="42.15" hidden="false" customHeight="false" outlineLevel="0" collapsed="false">
      <c r="A167" s="40" t="s">
        <v>479</v>
      </c>
      <c r="B167" s="41" t="s">
        <v>480</v>
      </c>
      <c r="C167" s="60" t="s">
        <v>481</v>
      </c>
      <c r="D167" s="43" t="s">
        <v>482</v>
      </c>
      <c r="E167" s="54" t="s">
        <v>42</v>
      </c>
      <c r="F167" s="45" t="n">
        <v>19.65</v>
      </c>
      <c r="G167" s="46" t="n">
        <v>465.77</v>
      </c>
      <c r="H167" s="46" t="n">
        <v>117.83</v>
      </c>
      <c r="I167" s="47" t="n">
        <f aca="false">G167+H167</f>
        <v>583.6</v>
      </c>
      <c r="J167" s="47" t="n">
        <f aca="false">G167*F167</f>
        <v>9152.3805</v>
      </c>
      <c r="K167" s="47" t="n">
        <f aca="false">H167*F167</f>
        <v>2315.3595</v>
      </c>
      <c r="L167" s="47" t="n">
        <f aca="false">J167+K167</f>
        <v>11467.74</v>
      </c>
      <c r="M167" s="59" t="n">
        <f aca="false">L167*(1+$M$4)</f>
        <v>14451.645948</v>
      </c>
      <c r="N167" s="26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</row>
    <row r="168" customFormat="false" ht="21.65" hidden="false" customHeight="false" outlineLevel="0" collapsed="false">
      <c r="A168" s="40" t="s">
        <v>483</v>
      </c>
      <c r="B168" s="56" t="s">
        <v>484</v>
      </c>
      <c r="C168" s="60" t="s">
        <v>485</v>
      </c>
      <c r="D168" s="43" t="s">
        <v>486</v>
      </c>
      <c r="E168" s="54" t="s">
        <v>47</v>
      </c>
      <c r="F168" s="45" t="n">
        <v>662.35</v>
      </c>
      <c r="G168" s="61" t="n">
        <v>49.3285</v>
      </c>
      <c r="H168" s="61" t="n">
        <v>28.5853</v>
      </c>
      <c r="I168" s="47" t="n">
        <f aca="false">G168+H168</f>
        <v>77.9138</v>
      </c>
      <c r="J168" s="47" t="n">
        <f aca="false">G168*F168</f>
        <v>32672.731975</v>
      </c>
      <c r="K168" s="47" t="n">
        <f aca="false">H168*F168</f>
        <v>18933.473455</v>
      </c>
      <c r="L168" s="47" t="n">
        <f aca="false">J168+K168</f>
        <v>51606.20543</v>
      </c>
      <c r="M168" s="59" t="n">
        <f aca="false">L168*(1+$M$4)</f>
        <v>65034.140082886</v>
      </c>
      <c r="N168" s="26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</row>
    <row r="169" customFormat="false" ht="21.65" hidden="false" customHeight="false" outlineLevel="0" collapsed="false">
      <c r="A169" s="40" t="s">
        <v>487</v>
      </c>
      <c r="B169" s="56" t="s">
        <v>488</v>
      </c>
      <c r="C169" s="60" t="s">
        <v>489</v>
      </c>
      <c r="D169" s="43" t="s">
        <v>490</v>
      </c>
      <c r="E169" s="54" t="s">
        <v>66</v>
      </c>
      <c r="F169" s="45" t="n">
        <v>574.9</v>
      </c>
      <c r="G169" s="46" t="n">
        <v>8.72</v>
      </c>
      <c r="H169" s="46" t="n">
        <v>18.21</v>
      </c>
      <c r="I169" s="47" t="n">
        <f aca="false">G169+H169</f>
        <v>26.93</v>
      </c>
      <c r="J169" s="47" t="n">
        <f aca="false">G169*F169</f>
        <v>5013.128</v>
      </c>
      <c r="K169" s="47" t="n">
        <f aca="false">H169*F169</f>
        <v>10468.929</v>
      </c>
      <c r="L169" s="47" t="n">
        <f aca="false">J169+K169</f>
        <v>15482.057</v>
      </c>
      <c r="M169" s="59" t="n">
        <f aca="false">L169*(1+$M$4)</f>
        <v>19510.4882314</v>
      </c>
      <c r="N169" s="26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</row>
    <row r="170" customFormat="false" ht="52.4" hidden="false" customHeight="false" outlineLevel="0" collapsed="false">
      <c r="A170" s="40" t="s">
        <v>491</v>
      </c>
      <c r="B170" s="56" t="s">
        <v>492</v>
      </c>
      <c r="C170" s="60" t="s">
        <v>493</v>
      </c>
      <c r="D170" s="43" t="s">
        <v>494</v>
      </c>
      <c r="E170" s="54" t="s">
        <v>47</v>
      </c>
      <c r="F170" s="45" t="n">
        <v>62.95</v>
      </c>
      <c r="G170" s="61" t="n">
        <v>12.91285</v>
      </c>
      <c r="H170" s="61" t="n">
        <v>25.4063</v>
      </c>
      <c r="I170" s="47" t="n">
        <f aca="false">G170+H170</f>
        <v>38.31915</v>
      </c>
      <c r="J170" s="47" t="n">
        <f aca="false">G170*F170</f>
        <v>812.8639075</v>
      </c>
      <c r="K170" s="47" t="n">
        <f aca="false">H170*F170</f>
        <v>1599.326585</v>
      </c>
      <c r="L170" s="47" t="n">
        <f aca="false">J170+K170</f>
        <v>2412.1904925</v>
      </c>
      <c r="M170" s="59" t="n">
        <f aca="false">L170*(1+$M$4)</f>
        <v>3039.8424586485</v>
      </c>
      <c r="N170" s="26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</row>
    <row r="171" customFormat="false" ht="12.75" hidden="false" customHeight="true" outlineLevel="0" collapsed="false">
      <c r="A171" s="63"/>
      <c r="B171" s="64"/>
      <c r="C171" s="63"/>
      <c r="D171" s="3"/>
      <c r="E171" s="13"/>
      <c r="F171" s="65"/>
      <c r="G171" s="13"/>
      <c r="H171" s="13"/>
      <c r="I171" s="13"/>
      <c r="J171" s="13"/>
      <c r="K171" s="13"/>
      <c r="L171" s="13"/>
      <c r="M171" s="13"/>
      <c r="N171" s="26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</row>
    <row r="172" customFormat="false" ht="12.75" hidden="false" customHeight="true" outlineLevel="0" collapsed="false">
      <c r="A172" s="33" t="s">
        <v>495</v>
      </c>
      <c r="B172" s="71" t="s">
        <v>299</v>
      </c>
      <c r="C172" s="33"/>
      <c r="D172" s="33"/>
      <c r="E172" s="33"/>
      <c r="F172" s="33"/>
      <c r="G172" s="33"/>
      <c r="H172" s="33"/>
      <c r="I172" s="33"/>
      <c r="J172" s="39" t="n">
        <f aca="false">SUM(J173:J176)</f>
        <v>4831.187</v>
      </c>
      <c r="K172" s="39" t="n">
        <f aca="false">SUM(K173:K176)</f>
        <v>3053.8865</v>
      </c>
      <c r="L172" s="39" t="n">
        <f aca="false">SUM(L173:L176)</f>
        <v>7885.0735</v>
      </c>
      <c r="M172" s="39" t="n">
        <f aca="false">SUM(M173:M176)</f>
        <v>9936.7696247</v>
      </c>
      <c r="N172" s="26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</row>
    <row r="173" customFormat="false" ht="42.15" hidden="false" customHeight="false" outlineLevel="0" collapsed="false">
      <c r="A173" s="77" t="s">
        <v>496</v>
      </c>
      <c r="B173" s="56" t="s">
        <v>497</v>
      </c>
      <c r="C173" s="42" t="s">
        <v>498</v>
      </c>
      <c r="D173" s="52" t="s">
        <v>499</v>
      </c>
      <c r="E173" s="44" t="s">
        <v>47</v>
      </c>
      <c r="F173" s="45" t="n">
        <v>44.75</v>
      </c>
      <c r="G173" s="46" t="n">
        <v>2.55</v>
      </c>
      <c r="H173" s="46" t="n">
        <v>2.75</v>
      </c>
      <c r="I173" s="47" t="n">
        <f aca="false">G173+H173</f>
        <v>5.3</v>
      </c>
      <c r="J173" s="47" t="n">
        <f aca="false">G173*F173</f>
        <v>114.1125</v>
      </c>
      <c r="K173" s="47" t="n">
        <f aca="false">H173*F173</f>
        <v>123.0625</v>
      </c>
      <c r="L173" s="47" t="n">
        <f aca="false">J173+K173</f>
        <v>237.175</v>
      </c>
      <c r="M173" s="48" t="n">
        <f aca="false">L173*(1+$M$4)</f>
        <v>298.887935</v>
      </c>
      <c r="N173" s="26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</row>
    <row r="174" customFormat="false" ht="52.4" hidden="false" customHeight="false" outlineLevel="0" collapsed="false">
      <c r="A174" s="77" t="s">
        <v>500</v>
      </c>
      <c r="B174" s="56" t="s">
        <v>497</v>
      </c>
      <c r="C174" s="53" t="s">
        <v>305</v>
      </c>
      <c r="D174" s="52" t="s">
        <v>306</v>
      </c>
      <c r="E174" s="54" t="s">
        <v>47</v>
      </c>
      <c r="F174" s="45" t="n">
        <v>44.75</v>
      </c>
      <c r="G174" s="46" t="n">
        <v>22.23</v>
      </c>
      <c r="H174" s="46" t="n">
        <v>22.84</v>
      </c>
      <c r="I174" s="47" t="n">
        <f aca="false">G174+H174</f>
        <v>45.07</v>
      </c>
      <c r="J174" s="47" t="n">
        <f aca="false">G174*F174</f>
        <v>994.7925</v>
      </c>
      <c r="K174" s="47" t="n">
        <f aca="false">H174*F174</f>
        <v>1022.09</v>
      </c>
      <c r="L174" s="47" t="n">
        <f aca="false">J174+K174</f>
        <v>2016.8825</v>
      </c>
      <c r="M174" s="48" t="n">
        <f aca="false">L174*(1+$M$4)</f>
        <v>2541.6753265</v>
      </c>
      <c r="N174" s="26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</row>
    <row r="175" customFormat="false" ht="52.4" hidden="false" customHeight="false" outlineLevel="0" collapsed="false">
      <c r="A175" s="77" t="s">
        <v>501</v>
      </c>
      <c r="B175" s="41" t="s">
        <v>502</v>
      </c>
      <c r="C175" s="60" t="s">
        <v>305</v>
      </c>
      <c r="D175" s="43" t="s">
        <v>306</v>
      </c>
      <c r="E175" s="44" t="s">
        <v>47</v>
      </c>
      <c r="F175" s="45" t="n">
        <v>0.8</v>
      </c>
      <c r="G175" s="46" t="n">
        <v>22.23</v>
      </c>
      <c r="H175" s="46" t="n">
        <v>22.84</v>
      </c>
      <c r="I175" s="47" t="n">
        <f aca="false">G175+H175</f>
        <v>45.07</v>
      </c>
      <c r="J175" s="47" t="n">
        <f aca="false">G175*F175</f>
        <v>17.784</v>
      </c>
      <c r="K175" s="47" t="n">
        <f aca="false">H175*F175</f>
        <v>18.272</v>
      </c>
      <c r="L175" s="47" t="n">
        <f aca="false">J175+K175</f>
        <v>36.056</v>
      </c>
      <c r="M175" s="48" t="n">
        <f aca="false">L175*(1+$M$4)</f>
        <v>45.4377712</v>
      </c>
      <c r="N175" s="26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</row>
    <row r="176" customFormat="false" ht="42.15" hidden="false" customHeight="false" outlineLevel="0" collapsed="false">
      <c r="A176" s="77" t="s">
        <v>503</v>
      </c>
      <c r="B176" s="41" t="s">
        <v>504</v>
      </c>
      <c r="C176" s="42" t="s">
        <v>311</v>
      </c>
      <c r="D176" s="52" t="s">
        <v>312</v>
      </c>
      <c r="E176" s="44" t="s">
        <v>47</v>
      </c>
      <c r="F176" s="45" t="n">
        <v>72.1</v>
      </c>
      <c r="G176" s="46" t="n">
        <v>51.38</v>
      </c>
      <c r="H176" s="46" t="n">
        <v>26.22</v>
      </c>
      <c r="I176" s="47" t="n">
        <f aca="false">G176+H176</f>
        <v>77.6</v>
      </c>
      <c r="J176" s="47" t="n">
        <f aca="false">G176*F176</f>
        <v>3704.498</v>
      </c>
      <c r="K176" s="47" t="n">
        <f aca="false">H176*F176</f>
        <v>1890.462</v>
      </c>
      <c r="L176" s="47" t="n">
        <f aca="false">J176+K176</f>
        <v>5594.96</v>
      </c>
      <c r="M176" s="48" t="n">
        <f aca="false">L176*(1+$M$4)</f>
        <v>7050.768592</v>
      </c>
      <c r="N176" s="26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</row>
    <row r="177" customFormat="false" ht="12.75" hidden="false" customHeight="true" outlineLevel="0" collapsed="false">
      <c r="A177" s="63"/>
      <c r="B177" s="64"/>
      <c r="C177" s="63"/>
      <c r="D177" s="3"/>
      <c r="E177" s="13"/>
      <c r="F177" s="65"/>
      <c r="G177" s="13"/>
      <c r="H177" s="13"/>
      <c r="I177" s="13"/>
      <c r="J177" s="13"/>
      <c r="K177" s="13"/>
      <c r="L177" s="13"/>
      <c r="M177" s="13"/>
      <c r="N177" s="26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</row>
    <row r="178" customFormat="false" ht="12.75" hidden="false" customHeight="true" outlineLevel="0" collapsed="false">
      <c r="A178" s="33" t="s">
        <v>505</v>
      </c>
      <c r="B178" s="71" t="s">
        <v>506</v>
      </c>
      <c r="C178" s="33"/>
      <c r="D178" s="33"/>
      <c r="E178" s="33"/>
      <c r="F178" s="33"/>
      <c r="G178" s="33"/>
      <c r="H178" s="33"/>
      <c r="I178" s="33"/>
      <c r="J178" s="39" t="n">
        <f aca="false">SUM(J179:J185)</f>
        <v>27247.8635</v>
      </c>
      <c r="K178" s="39" t="n">
        <f aca="false">SUM(K179:K185)</f>
        <v>23789.636</v>
      </c>
      <c r="L178" s="39" t="n">
        <f aca="false">SUM(L179:L185)</f>
        <v>51037.4995</v>
      </c>
      <c r="M178" s="39" t="n">
        <f aca="false">SUM(M179:M185)</f>
        <v>64317.4568699</v>
      </c>
      <c r="N178" s="26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</row>
    <row r="179" customFormat="false" ht="21.65" hidden="false" customHeight="false" outlineLevel="0" collapsed="false">
      <c r="A179" s="40" t="s">
        <v>507</v>
      </c>
      <c r="B179" s="41" t="s">
        <v>508</v>
      </c>
      <c r="C179" s="53" t="s">
        <v>317</v>
      </c>
      <c r="D179" s="52" t="s">
        <v>318</v>
      </c>
      <c r="E179" s="54" t="s">
        <v>47</v>
      </c>
      <c r="F179" s="55" t="n">
        <v>933.5</v>
      </c>
      <c r="G179" s="46" t="n">
        <v>0.67</v>
      </c>
      <c r="H179" s="46" t="n">
        <v>2.78</v>
      </c>
      <c r="I179" s="47" t="n">
        <f aca="false">G179+H179</f>
        <v>3.45</v>
      </c>
      <c r="J179" s="47" t="n">
        <f aca="false">G179*F179</f>
        <v>625.445</v>
      </c>
      <c r="K179" s="47" t="n">
        <f aca="false">H179*F179</f>
        <v>2595.13</v>
      </c>
      <c r="L179" s="47" t="n">
        <f aca="false">J179+K179</f>
        <v>3220.575</v>
      </c>
      <c r="M179" s="48" t="n">
        <f aca="false">L179*(1+$M$4)</f>
        <v>4058.568615</v>
      </c>
      <c r="N179" s="26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</row>
    <row r="180" customFormat="false" ht="31.9" hidden="false" customHeight="false" outlineLevel="0" collapsed="false">
      <c r="A180" s="40" t="s">
        <v>509</v>
      </c>
      <c r="B180" s="41" t="s">
        <v>510</v>
      </c>
      <c r="C180" s="53" t="s">
        <v>151</v>
      </c>
      <c r="D180" s="52" t="s">
        <v>152</v>
      </c>
      <c r="E180" s="54" t="s">
        <v>47</v>
      </c>
      <c r="F180" s="55" t="n">
        <v>12</v>
      </c>
      <c r="G180" s="46" t="n">
        <v>17.97</v>
      </c>
      <c r="H180" s="46" t="n">
        <v>16.94</v>
      </c>
      <c r="I180" s="47" t="n">
        <f aca="false">G180+H180</f>
        <v>34.91</v>
      </c>
      <c r="J180" s="47" t="n">
        <f aca="false">G180*F180</f>
        <v>215.64</v>
      </c>
      <c r="K180" s="47" t="n">
        <f aca="false">H180*F180</f>
        <v>203.28</v>
      </c>
      <c r="L180" s="47" t="n">
        <f aca="false">J180+K180</f>
        <v>418.92</v>
      </c>
      <c r="M180" s="48" t="n">
        <f aca="false">L180*(1+$M$4)</f>
        <v>527.922984</v>
      </c>
      <c r="N180" s="26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</row>
    <row r="181" customFormat="false" ht="31.9" hidden="false" customHeight="false" outlineLevel="0" collapsed="false">
      <c r="A181" s="40" t="s">
        <v>511</v>
      </c>
      <c r="B181" s="41" t="s">
        <v>512</v>
      </c>
      <c r="C181" s="42" t="s">
        <v>320</v>
      </c>
      <c r="D181" s="52" t="s">
        <v>321</v>
      </c>
      <c r="E181" s="44" t="s">
        <v>47</v>
      </c>
      <c r="F181" s="45" t="n">
        <v>3</v>
      </c>
      <c r="G181" s="46" t="n">
        <v>6.52</v>
      </c>
      <c r="H181" s="46" t="n">
        <v>7.28</v>
      </c>
      <c r="I181" s="47" t="n">
        <f aca="false">G181+H181</f>
        <v>13.8</v>
      </c>
      <c r="J181" s="47" t="n">
        <f aca="false">G181*F181</f>
        <v>19.56</v>
      </c>
      <c r="K181" s="47" t="n">
        <f aca="false">H181*F181</f>
        <v>21.84</v>
      </c>
      <c r="L181" s="47" t="n">
        <f aca="false">J181+K181</f>
        <v>41.4</v>
      </c>
      <c r="M181" s="48" t="n">
        <f aca="false">L181*(1+$M$4)</f>
        <v>52.17228</v>
      </c>
      <c r="N181" s="26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</row>
    <row r="182" customFormat="false" ht="21.65" hidden="false" customHeight="false" outlineLevel="0" collapsed="false">
      <c r="A182" s="40" t="s">
        <v>513</v>
      </c>
      <c r="B182" s="41" t="s">
        <v>514</v>
      </c>
      <c r="C182" s="42" t="s">
        <v>323</v>
      </c>
      <c r="D182" s="52" t="s">
        <v>324</v>
      </c>
      <c r="E182" s="44" t="s">
        <v>47</v>
      </c>
      <c r="F182" s="45" t="n">
        <v>1861.65</v>
      </c>
      <c r="G182" s="46" t="n">
        <v>2.31</v>
      </c>
      <c r="H182" s="46" t="n">
        <v>1.97</v>
      </c>
      <c r="I182" s="47" t="n">
        <f aca="false">G182+H182</f>
        <v>4.28</v>
      </c>
      <c r="J182" s="47" t="n">
        <f aca="false">G182*F182</f>
        <v>4300.4115</v>
      </c>
      <c r="K182" s="47" t="n">
        <f aca="false">H182*F182</f>
        <v>3667.4505</v>
      </c>
      <c r="L182" s="47" t="n">
        <f aca="false">J182+K182</f>
        <v>7967.862</v>
      </c>
      <c r="M182" s="48" t="n">
        <f aca="false">L182*(1+$M$4)</f>
        <v>10041.0996924</v>
      </c>
      <c r="N182" s="26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</row>
    <row r="183" customFormat="false" ht="31.9" hidden="false" customHeight="false" outlineLevel="0" collapsed="false">
      <c r="A183" s="40" t="s">
        <v>515</v>
      </c>
      <c r="B183" s="41" t="s">
        <v>516</v>
      </c>
      <c r="C183" s="42" t="s">
        <v>517</v>
      </c>
      <c r="D183" s="52" t="s">
        <v>518</v>
      </c>
      <c r="E183" s="44" t="s">
        <v>47</v>
      </c>
      <c r="F183" s="45" t="n">
        <v>911.25</v>
      </c>
      <c r="G183" s="46" t="n">
        <v>8.74</v>
      </c>
      <c r="H183" s="46" t="n">
        <v>9.09</v>
      </c>
      <c r="I183" s="47" t="n">
        <f aca="false">G183+H183</f>
        <v>17.83</v>
      </c>
      <c r="J183" s="47" t="n">
        <f aca="false">G183*F183</f>
        <v>7964.325</v>
      </c>
      <c r="K183" s="47" t="n">
        <f aca="false">H183*F183</f>
        <v>8283.2625</v>
      </c>
      <c r="L183" s="47" t="n">
        <f aca="false">J183+K183</f>
        <v>16247.5875</v>
      </c>
      <c r="M183" s="48" t="n">
        <f aca="false">L183*(1+$M$4)</f>
        <v>20475.2097675</v>
      </c>
      <c r="N183" s="26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</row>
    <row r="184" customFormat="false" ht="31.9" hidden="false" customHeight="false" outlineLevel="0" collapsed="false">
      <c r="A184" s="40" t="s">
        <v>519</v>
      </c>
      <c r="B184" s="41" t="s">
        <v>520</v>
      </c>
      <c r="C184" s="42" t="s">
        <v>521</v>
      </c>
      <c r="D184" s="52" t="s">
        <v>522</v>
      </c>
      <c r="E184" s="44" t="s">
        <v>47</v>
      </c>
      <c r="F184" s="45" t="n">
        <v>950.4</v>
      </c>
      <c r="G184" s="46" t="n">
        <v>8.42</v>
      </c>
      <c r="H184" s="46" t="n">
        <v>4.82</v>
      </c>
      <c r="I184" s="47" t="n">
        <f aca="false">G184+H184</f>
        <v>13.24</v>
      </c>
      <c r="J184" s="47" t="n">
        <f aca="false">G184*F184</f>
        <v>8002.368</v>
      </c>
      <c r="K184" s="47" t="n">
        <f aca="false">H184*F184</f>
        <v>4580.928</v>
      </c>
      <c r="L184" s="47" t="n">
        <f aca="false">J184+K184</f>
        <v>12583.296</v>
      </c>
      <c r="M184" s="48" t="n">
        <f aca="false">L184*(1+$M$4)</f>
        <v>15857.4696192</v>
      </c>
      <c r="N184" s="26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</row>
    <row r="185" customFormat="false" ht="35.5" hidden="false" customHeight="false" outlineLevel="0" collapsed="false">
      <c r="A185" s="40" t="s">
        <v>523</v>
      </c>
      <c r="B185" s="80" t="s">
        <v>524</v>
      </c>
      <c r="C185" s="81" t="s">
        <v>326</v>
      </c>
      <c r="D185" s="82" t="s">
        <v>327</v>
      </c>
      <c r="E185" s="83" t="s">
        <v>47</v>
      </c>
      <c r="F185" s="45" t="n">
        <v>662.35</v>
      </c>
      <c r="G185" s="46" t="n">
        <v>9.24</v>
      </c>
      <c r="H185" s="46" t="n">
        <v>6.7</v>
      </c>
      <c r="I185" s="47" t="n">
        <f aca="false">G185+H185</f>
        <v>15.94</v>
      </c>
      <c r="J185" s="47" t="n">
        <f aca="false">G185*F185</f>
        <v>6120.114</v>
      </c>
      <c r="K185" s="47" t="n">
        <f aca="false">H185*F185</f>
        <v>4437.745</v>
      </c>
      <c r="L185" s="47" t="n">
        <f aca="false">J185+K185</f>
        <v>10557.859</v>
      </c>
      <c r="M185" s="48" t="n">
        <f aca="false">L185*(1+$M$4)</f>
        <v>13305.0139118</v>
      </c>
      <c r="N185" s="26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</row>
    <row r="186" customFormat="false" ht="12.75" hidden="false" customHeight="true" outlineLevel="0" collapsed="false">
      <c r="A186" s="63"/>
      <c r="B186" s="64"/>
      <c r="C186" s="63"/>
      <c r="D186" s="3"/>
      <c r="E186" s="13"/>
      <c r="F186" s="65"/>
      <c r="G186" s="13"/>
      <c r="H186" s="13"/>
      <c r="I186" s="13"/>
      <c r="J186" s="13"/>
      <c r="K186" s="13"/>
      <c r="L186" s="13"/>
      <c r="M186" s="13"/>
      <c r="N186" s="26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</row>
    <row r="187" customFormat="false" ht="12.75" hidden="false" customHeight="true" outlineLevel="0" collapsed="false">
      <c r="A187" s="27"/>
      <c r="B187" s="28" t="s">
        <v>24</v>
      </c>
      <c r="C187" s="29"/>
      <c r="D187" s="30"/>
      <c r="E187" s="30"/>
      <c r="F187" s="30"/>
      <c r="G187" s="30"/>
      <c r="H187" s="30"/>
      <c r="I187" s="30"/>
      <c r="J187" s="31"/>
      <c r="K187" s="31"/>
      <c r="L187" s="31"/>
      <c r="M187" s="31"/>
      <c r="N187" s="26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</row>
    <row r="188" customFormat="false" ht="12.75" hidden="false" customHeight="true" outlineLevel="0" collapsed="false">
      <c r="A188" s="33" t="s">
        <v>525</v>
      </c>
      <c r="B188" s="71" t="s">
        <v>526</v>
      </c>
      <c r="C188" s="33"/>
      <c r="D188" s="33"/>
      <c r="E188" s="33"/>
      <c r="F188" s="33"/>
      <c r="G188" s="33"/>
      <c r="H188" s="33"/>
      <c r="I188" s="33"/>
      <c r="J188" s="39" t="n">
        <f aca="false">SUM(J189:J191)</f>
        <v>5393.433</v>
      </c>
      <c r="K188" s="39" t="n">
        <f aca="false">SUM(K189:K191)</f>
        <v>1874.1245</v>
      </c>
      <c r="L188" s="39" t="n">
        <f aca="false">SUM(L189:L191)</f>
        <v>7267.5575</v>
      </c>
      <c r="M188" s="39" t="n">
        <f aca="false">SUM(M189:M191)</f>
        <v>9158.5759615</v>
      </c>
      <c r="N188" s="26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</row>
    <row r="189" customFormat="false" ht="52.4" hidden="false" customHeight="false" outlineLevel="0" collapsed="false">
      <c r="A189" s="40" t="s">
        <v>527</v>
      </c>
      <c r="B189" s="41" t="s">
        <v>528</v>
      </c>
      <c r="C189" s="42" t="s">
        <v>529</v>
      </c>
      <c r="D189" s="52" t="s">
        <v>530</v>
      </c>
      <c r="E189" s="44" t="s">
        <v>531</v>
      </c>
      <c r="F189" s="84" t="n">
        <v>662.35</v>
      </c>
      <c r="G189" s="46" t="n">
        <v>0.78</v>
      </c>
      <c r="H189" s="46" t="n">
        <v>1.67</v>
      </c>
      <c r="I189" s="47" t="n">
        <f aca="false">G189+H189</f>
        <v>2.45</v>
      </c>
      <c r="J189" s="47" t="n">
        <f aca="false">G189*F189</f>
        <v>516.633</v>
      </c>
      <c r="K189" s="47" t="n">
        <f aca="false">H189*F189</f>
        <v>1106.1245</v>
      </c>
      <c r="L189" s="47" t="n">
        <f aca="false">J189+K189</f>
        <v>1622.7575</v>
      </c>
      <c r="M189" s="48" t="n">
        <f aca="false">L189*(1+$M$4)</f>
        <v>2044.9990015</v>
      </c>
      <c r="N189" s="49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</row>
    <row r="190" customFormat="false" ht="52.4" hidden="false" customHeight="false" outlineLevel="0" collapsed="false">
      <c r="A190" s="40" t="s">
        <v>532</v>
      </c>
      <c r="B190" s="41" t="s">
        <v>533</v>
      </c>
      <c r="C190" s="42" t="s">
        <v>534</v>
      </c>
      <c r="D190" s="52" t="s">
        <v>535</v>
      </c>
      <c r="E190" s="44" t="s">
        <v>536</v>
      </c>
      <c r="F190" s="84" t="n">
        <v>480</v>
      </c>
      <c r="G190" s="46" t="n">
        <v>7.95</v>
      </c>
      <c r="H190" s="46" t="n">
        <v>1.3</v>
      </c>
      <c r="I190" s="47" t="n">
        <f aca="false">G190+H190</f>
        <v>9.25</v>
      </c>
      <c r="J190" s="47" t="n">
        <f aca="false">G190*F190</f>
        <v>3816</v>
      </c>
      <c r="K190" s="47" t="n">
        <f aca="false">H190*F190</f>
        <v>624</v>
      </c>
      <c r="L190" s="47" t="n">
        <f aca="false">J190+K190</f>
        <v>4440</v>
      </c>
      <c r="M190" s="48" t="n">
        <f aca="false">L190*(1+$M$4)</f>
        <v>5595.288</v>
      </c>
      <c r="N190" s="49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</row>
    <row r="191" customFormat="false" ht="42" hidden="false" customHeight="true" outlineLevel="0" collapsed="false">
      <c r="A191" s="40" t="s">
        <v>537</v>
      </c>
      <c r="B191" s="85" t="s">
        <v>533</v>
      </c>
      <c r="C191" s="86" t="s">
        <v>538</v>
      </c>
      <c r="D191" s="87" t="s">
        <v>539</v>
      </c>
      <c r="E191" s="88" t="s">
        <v>540</v>
      </c>
      <c r="F191" s="84" t="n">
        <v>480</v>
      </c>
      <c r="G191" s="89" t="n">
        <v>2.21</v>
      </c>
      <c r="H191" s="89" t="n">
        <v>0.3</v>
      </c>
      <c r="I191" s="47" t="n">
        <f aca="false">G191+H191</f>
        <v>2.51</v>
      </c>
      <c r="J191" s="47" t="n">
        <f aca="false">G191*F191</f>
        <v>1060.8</v>
      </c>
      <c r="K191" s="47" t="n">
        <f aca="false">H191*F191</f>
        <v>144</v>
      </c>
      <c r="L191" s="47" t="n">
        <f aca="false">J191+K191</f>
        <v>1204.8</v>
      </c>
      <c r="M191" s="48" t="n">
        <f aca="false">L191*(1+$M$4)</f>
        <v>1518.28896</v>
      </c>
      <c r="N191" s="49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  <c r="AR191" s="62"/>
      <c r="AS191" s="62"/>
      <c r="AT191" s="62"/>
      <c r="AU191" s="62"/>
      <c r="AV191" s="62"/>
      <c r="AW191" s="62"/>
      <c r="AX191" s="62"/>
      <c r="AY191" s="62"/>
    </row>
    <row r="192" customFormat="false" ht="12.75" hidden="false" customHeight="true" outlineLevel="0" collapsed="false">
      <c r="A192" s="63"/>
      <c r="B192" s="64"/>
      <c r="C192" s="63"/>
      <c r="D192" s="3"/>
      <c r="E192" s="13"/>
      <c r="F192" s="65"/>
      <c r="G192" s="13"/>
      <c r="H192" s="13"/>
      <c r="I192" s="13"/>
      <c r="J192" s="13"/>
      <c r="K192" s="13"/>
      <c r="L192" s="13"/>
      <c r="M192" s="13"/>
      <c r="N192" s="2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</row>
    <row r="193" customFormat="false" ht="12.75" hidden="false" customHeight="true" outlineLevel="0" collapsed="false">
      <c r="A193" s="90"/>
      <c r="B193" s="91"/>
      <c r="C193" s="90"/>
      <c r="D193" s="92"/>
      <c r="E193" s="93"/>
      <c r="F193" s="94"/>
      <c r="G193" s="93"/>
      <c r="H193" s="93"/>
      <c r="I193" s="93"/>
      <c r="J193" s="93"/>
      <c r="K193" s="93"/>
      <c r="L193" s="93"/>
      <c r="M193" s="93"/>
      <c r="N193" s="2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</row>
    <row r="194" customFormat="false" ht="12.75" hidden="false" customHeight="true" outlineLevel="0" collapsed="false">
      <c r="A194" s="63"/>
      <c r="B194" s="64"/>
      <c r="C194" s="63"/>
      <c r="D194" s="3"/>
      <c r="E194" s="13"/>
      <c r="F194" s="65"/>
      <c r="G194" s="13"/>
      <c r="H194" s="13"/>
      <c r="I194" s="13"/>
      <c r="J194" s="13"/>
      <c r="K194" s="13"/>
      <c r="L194" s="13"/>
      <c r="M194" s="13"/>
      <c r="N194" s="2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</row>
    <row r="195" customFormat="false" ht="12.75" hidden="false" customHeight="true" outlineLevel="0" collapsed="false">
      <c r="A195" s="63"/>
      <c r="B195" s="64"/>
      <c r="C195" s="63"/>
      <c r="D195" s="3"/>
      <c r="E195" s="13"/>
      <c r="F195" s="65"/>
      <c r="G195" s="13"/>
      <c r="H195" s="13"/>
      <c r="I195" s="13"/>
      <c r="J195" s="13"/>
      <c r="K195" s="13"/>
      <c r="L195" s="13"/>
      <c r="M195" s="13"/>
      <c r="N195" s="2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</row>
    <row r="196" customFormat="false" ht="12.75" hidden="false" customHeight="true" outlineLevel="0" collapsed="false">
      <c r="A196" s="63"/>
      <c r="B196" s="64"/>
      <c r="C196" s="63"/>
      <c r="D196" s="3"/>
      <c r="E196" s="13"/>
      <c r="F196" s="65"/>
      <c r="G196" s="13"/>
      <c r="H196" s="13"/>
      <c r="I196" s="13"/>
      <c r="J196" s="13"/>
      <c r="K196" s="13"/>
      <c r="L196" s="13"/>
      <c r="M196" s="13"/>
      <c r="N196" s="2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</row>
    <row r="197" customFormat="false" ht="12.75" hidden="false" customHeight="true" outlineLevel="0" collapsed="false">
      <c r="A197" s="63"/>
      <c r="B197" s="64"/>
      <c r="C197" s="63"/>
      <c r="D197" s="3"/>
      <c r="E197" s="13"/>
      <c r="F197" s="65"/>
      <c r="G197" s="13"/>
      <c r="H197" s="13"/>
      <c r="I197" s="13"/>
      <c r="J197" s="13"/>
      <c r="K197" s="13"/>
      <c r="L197" s="13"/>
      <c r="M197" s="13"/>
      <c r="N197" s="2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</row>
    <row r="198" customFormat="false" ht="12.75" hidden="false" customHeight="true" outlineLevel="0" collapsed="false">
      <c r="A198" s="63"/>
      <c r="B198" s="64"/>
      <c r="C198" s="63"/>
      <c r="D198" s="3"/>
      <c r="E198" s="13"/>
      <c r="F198" s="65"/>
      <c r="G198" s="13"/>
      <c r="H198" s="13"/>
      <c r="I198" s="13"/>
      <c r="J198" s="13"/>
      <c r="K198" s="13"/>
      <c r="L198" s="13"/>
      <c r="M198" s="13"/>
      <c r="N198" s="2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</row>
    <row r="199" customFormat="false" ht="12.75" hidden="false" customHeight="true" outlineLevel="0" collapsed="false">
      <c r="A199" s="63"/>
      <c r="B199" s="64"/>
      <c r="C199" s="63"/>
      <c r="D199" s="3"/>
      <c r="E199" s="13"/>
      <c r="F199" s="65"/>
      <c r="G199" s="13"/>
      <c r="H199" s="13"/>
      <c r="I199" s="13"/>
      <c r="J199" s="13"/>
      <c r="K199" s="13"/>
      <c r="L199" s="13"/>
      <c r="M199" s="13"/>
      <c r="N199" s="2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</row>
    <row r="200" customFormat="false" ht="12.75" hidden="false" customHeight="true" outlineLevel="0" collapsed="false">
      <c r="A200" s="63"/>
      <c r="B200" s="64"/>
      <c r="C200" s="63"/>
      <c r="D200" s="3"/>
      <c r="E200" s="13"/>
      <c r="F200" s="65"/>
      <c r="G200" s="13"/>
      <c r="H200" s="13"/>
      <c r="I200" s="13"/>
      <c r="J200" s="13"/>
      <c r="K200" s="13"/>
      <c r="L200" s="13"/>
      <c r="M200" s="13"/>
      <c r="N200" s="2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</row>
    <row r="201" customFormat="false" ht="12.75" hidden="false" customHeight="true" outlineLevel="0" collapsed="false">
      <c r="A201" s="63"/>
      <c r="B201" s="64"/>
      <c r="C201" s="63"/>
      <c r="D201" s="3"/>
      <c r="E201" s="13"/>
      <c r="F201" s="65"/>
      <c r="G201" s="13"/>
      <c r="H201" s="13"/>
      <c r="I201" s="13"/>
      <c r="J201" s="13"/>
      <c r="K201" s="13"/>
      <c r="L201" s="13"/>
      <c r="M201" s="13"/>
      <c r="N201" s="2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</row>
    <row r="202" customFormat="false" ht="12.75" hidden="false" customHeight="true" outlineLevel="0" collapsed="false">
      <c r="A202" s="63"/>
      <c r="B202" s="64"/>
      <c r="C202" s="63"/>
      <c r="D202" s="3"/>
      <c r="E202" s="13"/>
      <c r="F202" s="65"/>
      <c r="G202" s="13"/>
      <c r="H202" s="13"/>
      <c r="I202" s="13"/>
      <c r="J202" s="13"/>
      <c r="K202" s="13"/>
      <c r="L202" s="13"/>
      <c r="M202" s="13"/>
      <c r="N202" s="2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</row>
    <row r="203" customFormat="false" ht="12.75" hidden="false" customHeight="true" outlineLevel="0" collapsed="false">
      <c r="A203" s="63"/>
      <c r="B203" s="64"/>
      <c r="C203" s="63"/>
      <c r="D203" s="3"/>
      <c r="E203" s="13"/>
      <c r="F203" s="65"/>
      <c r="G203" s="13"/>
      <c r="H203" s="13"/>
      <c r="I203" s="13"/>
      <c r="J203" s="13"/>
      <c r="K203" s="13"/>
      <c r="L203" s="13"/>
      <c r="M203" s="13"/>
      <c r="N203" s="2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</row>
    <row r="204" customFormat="false" ht="12.75" hidden="false" customHeight="true" outlineLevel="0" collapsed="false">
      <c r="A204" s="63"/>
      <c r="B204" s="64"/>
      <c r="C204" s="63"/>
      <c r="D204" s="3"/>
      <c r="E204" s="13"/>
      <c r="F204" s="65"/>
      <c r="G204" s="13"/>
      <c r="H204" s="13"/>
      <c r="I204" s="13"/>
      <c r="J204" s="13"/>
      <c r="K204" s="13"/>
      <c r="L204" s="13"/>
      <c r="M204" s="13"/>
      <c r="N204" s="2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</row>
    <row r="205" customFormat="false" ht="12.75" hidden="false" customHeight="true" outlineLevel="0" collapsed="false">
      <c r="A205" s="63"/>
      <c r="B205" s="64"/>
      <c r="C205" s="63"/>
      <c r="D205" s="3"/>
      <c r="E205" s="13"/>
      <c r="F205" s="65"/>
      <c r="G205" s="13"/>
      <c r="H205" s="13"/>
      <c r="I205" s="13"/>
      <c r="J205" s="13"/>
      <c r="K205" s="13"/>
      <c r="L205" s="13"/>
      <c r="M205" s="13"/>
      <c r="N205" s="2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</row>
    <row r="206" customFormat="false" ht="12.75" hidden="false" customHeight="true" outlineLevel="0" collapsed="false">
      <c r="A206" s="63"/>
      <c r="B206" s="64"/>
      <c r="C206" s="63"/>
      <c r="D206" s="3"/>
      <c r="E206" s="13"/>
      <c r="F206" s="65"/>
      <c r="G206" s="13"/>
      <c r="H206" s="13"/>
      <c r="I206" s="13"/>
      <c r="J206" s="13"/>
      <c r="K206" s="13"/>
      <c r="L206" s="13"/>
      <c r="M206" s="13"/>
      <c r="N206" s="2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</row>
    <row r="207" customFormat="false" ht="12.75" hidden="false" customHeight="true" outlineLevel="0" collapsed="false">
      <c r="A207" s="63"/>
      <c r="B207" s="64"/>
      <c r="C207" s="63"/>
      <c r="D207" s="3"/>
      <c r="E207" s="13"/>
      <c r="F207" s="65"/>
      <c r="G207" s="13"/>
      <c r="H207" s="13"/>
      <c r="I207" s="13"/>
      <c r="J207" s="13"/>
      <c r="K207" s="13"/>
      <c r="L207" s="13"/>
      <c r="M207" s="13"/>
      <c r="N207" s="2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</row>
    <row r="208" customFormat="false" ht="12.75" hidden="false" customHeight="true" outlineLevel="0" collapsed="false">
      <c r="A208" s="63"/>
      <c r="B208" s="64"/>
      <c r="C208" s="63"/>
      <c r="D208" s="3"/>
      <c r="E208" s="13"/>
      <c r="F208" s="65"/>
      <c r="G208" s="13"/>
      <c r="H208" s="13"/>
      <c r="I208" s="13"/>
      <c r="J208" s="13"/>
      <c r="K208" s="13"/>
      <c r="L208" s="13"/>
      <c r="M208" s="13"/>
      <c r="N208" s="2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</row>
    <row r="209" customFormat="false" ht="12.75" hidden="false" customHeight="true" outlineLevel="0" collapsed="false">
      <c r="A209" s="63"/>
      <c r="B209" s="64"/>
      <c r="C209" s="63"/>
      <c r="D209" s="3"/>
      <c r="E209" s="13"/>
      <c r="F209" s="65"/>
      <c r="G209" s="13"/>
      <c r="H209" s="13"/>
      <c r="I209" s="13"/>
      <c r="J209" s="13"/>
      <c r="K209" s="13"/>
      <c r="L209" s="13"/>
      <c r="M209" s="13"/>
      <c r="N209" s="2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</row>
    <row r="210" customFormat="false" ht="12.75" hidden="false" customHeight="true" outlineLevel="0" collapsed="false">
      <c r="A210" s="63"/>
      <c r="B210" s="64"/>
      <c r="C210" s="63"/>
      <c r="D210" s="3"/>
      <c r="E210" s="13"/>
      <c r="F210" s="65"/>
      <c r="G210" s="13"/>
      <c r="H210" s="13"/>
      <c r="I210" s="13"/>
      <c r="J210" s="13"/>
      <c r="K210" s="13"/>
      <c r="L210" s="13"/>
      <c r="M210" s="13"/>
      <c r="N210" s="2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</row>
    <row r="211" customFormat="false" ht="12.75" hidden="false" customHeight="true" outlineLevel="0" collapsed="false">
      <c r="A211" s="63"/>
      <c r="B211" s="64"/>
      <c r="C211" s="63"/>
      <c r="D211" s="3"/>
      <c r="E211" s="13"/>
      <c r="F211" s="65"/>
      <c r="G211" s="13"/>
      <c r="H211" s="13"/>
      <c r="I211" s="13"/>
      <c r="J211" s="13"/>
      <c r="K211" s="13"/>
      <c r="L211" s="13"/>
      <c r="M211" s="13"/>
      <c r="N211" s="2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</row>
    <row r="212" customFormat="false" ht="12.75" hidden="false" customHeight="true" outlineLevel="0" collapsed="false">
      <c r="A212" s="63"/>
      <c r="B212" s="64"/>
      <c r="C212" s="63"/>
      <c r="D212" s="3"/>
      <c r="E212" s="13"/>
      <c r="F212" s="65"/>
      <c r="G212" s="13"/>
      <c r="H212" s="13"/>
      <c r="I212" s="13"/>
      <c r="J212" s="13"/>
      <c r="K212" s="13"/>
      <c r="L212" s="13"/>
      <c r="M212" s="13"/>
      <c r="N212" s="2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</row>
    <row r="213" customFormat="false" ht="12.75" hidden="false" customHeight="true" outlineLevel="0" collapsed="false">
      <c r="A213" s="63"/>
      <c r="B213" s="64"/>
      <c r="C213" s="63"/>
      <c r="D213" s="3"/>
      <c r="E213" s="13"/>
      <c r="F213" s="65"/>
      <c r="G213" s="13"/>
      <c r="H213" s="13"/>
      <c r="I213" s="13"/>
      <c r="J213" s="13"/>
      <c r="K213" s="13"/>
      <c r="L213" s="13"/>
      <c r="M213" s="13"/>
      <c r="N213" s="2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</row>
    <row r="214" customFormat="false" ht="12.75" hidden="false" customHeight="true" outlineLevel="0" collapsed="false">
      <c r="A214" s="63"/>
      <c r="B214" s="64"/>
      <c r="C214" s="63"/>
      <c r="D214" s="3"/>
      <c r="E214" s="13"/>
      <c r="F214" s="65"/>
      <c r="G214" s="13"/>
      <c r="H214" s="13"/>
      <c r="I214" s="13"/>
      <c r="J214" s="13"/>
      <c r="K214" s="13"/>
      <c r="L214" s="13"/>
      <c r="M214" s="13"/>
      <c r="N214" s="2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</row>
    <row r="215" customFormat="false" ht="12.75" hidden="false" customHeight="true" outlineLevel="0" collapsed="false">
      <c r="A215" s="63"/>
      <c r="B215" s="64"/>
      <c r="C215" s="63"/>
      <c r="D215" s="3"/>
      <c r="E215" s="13"/>
      <c r="F215" s="65"/>
      <c r="G215" s="13"/>
      <c r="H215" s="13"/>
      <c r="I215" s="13"/>
      <c r="J215" s="13"/>
      <c r="K215" s="13"/>
      <c r="L215" s="13"/>
      <c r="M215" s="13"/>
      <c r="N215" s="2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</row>
    <row r="216" customFormat="false" ht="12.75" hidden="false" customHeight="true" outlineLevel="0" collapsed="false">
      <c r="A216" s="63"/>
      <c r="B216" s="64"/>
      <c r="C216" s="63"/>
      <c r="D216" s="3"/>
      <c r="E216" s="13"/>
      <c r="F216" s="65"/>
      <c r="G216" s="13"/>
      <c r="H216" s="13"/>
      <c r="I216" s="13"/>
      <c r="J216" s="13"/>
      <c r="K216" s="13"/>
      <c r="L216" s="13"/>
      <c r="M216" s="13"/>
      <c r="N216" s="2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</row>
    <row r="217" customFormat="false" ht="12.75" hidden="false" customHeight="true" outlineLevel="0" collapsed="false">
      <c r="A217" s="63"/>
      <c r="B217" s="64"/>
      <c r="C217" s="63"/>
      <c r="D217" s="3"/>
      <c r="E217" s="13"/>
      <c r="F217" s="65"/>
      <c r="G217" s="13"/>
      <c r="H217" s="13"/>
      <c r="I217" s="13"/>
      <c r="J217" s="13"/>
      <c r="K217" s="13"/>
      <c r="L217" s="13"/>
      <c r="M217" s="13"/>
      <c r="N217" s="2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</row>
    <row r="218" customFormat="false" ht="12.75" hidden="false" customHeight="true" outlineLevel="0" collapsed="false">
      <c r="A218" s="63"/>
      <c r="B218" s="64"/>
      <c r="C218" s="63"/>
      <c r="D218" s="3"/>
      <c r="E218" s="13"/>
      <c r="F218" s="65"/>
      <c r="G218" s="13"/>
      <c r="H218" s="13"/>
      <c r="I218" s="13"/>
      <c r="J218" s="13"/>
      <c r="K218" s="13"/>
      <c r="L218" s="13"/>
      <c r="M218" s="13"/>
      <c r="N218" s="2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</row>
    <row r="219" customFormat="false" ht="12.75" hidden="false" customHeight="true" outlineLevel="0" collapsed="false">
      <c r="A219" s="63"/>
      <c r="B219" s="64"/>
      <c r="C219" s="63"/>
      <c r="D219" s="3"/>
      <c r="E219" s="13"/>
      <c r="F219" s="65"/>
      <c r="G219" s="13"/>
      <c r="H219" s="13"/>
      <c r="I219" s="13"/>
      <c r="J219" s="13"/>
      <c r="K219" s="13"/>
      <c r="L219" s="13"/>
      <c r="M219" s="13"/>
      <c r="N219" s="2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</row>
    <row r="220" customFormat="false" ht="12.75" hidden="false" customHeight="true" outlineLevel="0" collapsed="false">
      <c r="A220" s="63"/>
      <c r="B220" s="64"/>
      <c r="C220" s="63"/>
      <c r="D220" s="3"/>
      <c r="E220" s="13"/>
      <c r="F220" s="65"/>
      <c r="G220" s="13"/>
      <c r="H220" s="13"/>
      <c r="I220" s="13"/>
      <c r="J220" s="13"/>
      <c r="K220" s="13"/>
      <c r="L220" s="13"/>
      <c r="M220" s="13"/>
      <c r="N220" s="2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</row>
    <row r="221" customFormat="false" ht="12.75" hidden="false" customHeight="true" outlineLevel="0" collapsed="false">
      <c r="A221" s="63"/>
      <c r="B221" s="64"/>
      <c r="C221" s="63"/>
      <c r="D221" s="3"/>
      <c r="E221" s="13"/>
      <c r="F221" s="65"/>
      <c r="G221" s="13"/>
      <c r="H221" s="13"/>
      <c r="I221" s="13"/>
      <c r="J221" s="13"/>
      <c r="K221" s="13"/>
      <c r="L221" s="13"/>
      <c r="M221" s="13"/>
      <c r="N221" s="2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</row>
    <row r="222" customFormat="false" ht="12.75" hidden="false" customHeight="true" outlineLevel="0" collapsed="false">
      <c r="A222" s="63"/>
      <c r="B222" s="64"/>
      <c r="C222" s="63"/>
      <c r="D222" s="3"/>
      <c r="E222" s="13"/>
      <c r="F222" s="65"/>
      <c r="G222" s="13"/>
      <c r="H222" s="13"/>
      <c r="I222" s="13"/>
      <c r="J222" s="13"/>
      <c r="K222" s="13"/>
      <c r="L222" s="13"/>
      <c r="M222" s="13"/>
      <c r="N222" s="2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</row>
    <row r="223" customFormat="false" ht="12.75" hidden="false" customHeight="true" outlineLevel="0" collapsed="false">
      <c r="A223" s="63"/>
      <c r="B223" s="64"/>
      <c r="C223" s="63"/>
      <c r="D223" s="3"/>
      <c r="E223" s="13"/>
      <c r="F223" s="65"/>
      <c r="G223" s="13"/>
      <c r="H223" s="13"/>
      <c r="I223" s="13"/>
      <c r="J223" s="13"/>
      <c r="K223" s="13"/>
      <c r="L223" s="13"/>
      <c r="M223" s="13"/>
      <c r="N223" s="2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</row>
    <row r="224" customFormat="false" ht="12.75" hidden="false" customHeight="true" outlineLevel="0" collapsed="false">
      <c r="A224" s="63"/>
      <c r="B224" s="64"/>
      <c r="C224" s="63"/>
      <c r="D224" s="3"/>
      <c r="E224" s="13"/>
      <c r="F224" s="65"/>
      <c r="G224" s="13"/>
      <c r="H224" s="13"/>
      <c r="I224" s="13"/>
      <c r="J224" s="13"/>
      <c r="K224" s="13"/>
      <c r="L224" s="13"/>
      <c r="M224" s="13"/>
      <c r="N224" s="2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</row>
    <row r="225" customFormat="false" ht="12.75" hidden="false" customHeight="true" outlineLevel="0" collapsed="false">
      <c r="A225" s="63"/>
      <c r="B225" s="64"/>
      <c r="C225" s="63"/>
      <c r="D225" s="3"/>
      <c r="E225" s="13"/>
      <c r="F225" s="65"/>
      <c r="G225" s="13"/>
      <c r="H225" s="13"/>
      <c r="I225" s="13"/>
      <c r="J225" s="13"/>
      <c r="K225" s="13"/>
      <c r="L225" s="13"/>
      <c r="M225" s="13"/>
      <c r="N225" s="2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</row>
    <row r="226" customFormat="false" ht="12.75" hidden="false" customHeight="true" outlineLevel="0" collapsed="false">
      <c r="A226" s="63"/>
      <c r="B226" s="64"/>
      <c r="C226" s="63"/>
      <c r="D226" s="3"/>
      <c r="E226" s="13"/>
      <c r="F226" s="65"/>
      <c r="G226" s="13"/>
      <c r="H226" s="13"/>
      <c r="I226" s="13"/>
      <c r="J226" s="13"/>
      <c r="K226" s="13"/>
      <c r="L226" s="13"/>
      <c r="M226" s="13"/>
      <c r="N226" s="2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</row>
    <row r="227" customFormat="false" ht="12.75" hidden="false" customHeight="true" outlineLevel="0" collapsed="false">
      <c r="A227" s="63"/>
      <c r="B227" s="64"/>
      <c r="C227" s="63"/>
      <c r="D227" s="3"/>
      <c r="E227" s="13"/>
      <c r="F227" s="65"/>
      <c r="G227" s="13"/>
      <c r="H227" s="13"/>
      <c r="I227" s="13"/>
      <c r="J227" s="13"/>
      <c r="K227" s="13"/>
      <c r="L227" s="13"/>
      <c r="M227" s="13"/>
      <c r="N227" s="2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</row>
    <row r="228" customFormat="false" ht="12.75" hidden="false" customHeight="true" outlineLevel="0" collapsed="false">
      <c r="A228" s="63"/>
      <c r="B228" s="64"/>
      <c r="C228" s="63"/>
      <c r="D228" s="3"/>
      <c r="E228" s="13"/>
      <c r="F228" s="65"/>
      <c r="G228" s="13"/>
      <c r="H228" s="13"/>
      <c r="I228" s="13"/>
      <c r="J228" s="13"/>
      <c r="K228" s="13"/>
      <c r="L228" s="13"/>
      <c r="M228" s="13"/>
      <c r="N228" s="2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</row>
    <row r="229" customFormat="false" ht="12.75" hidden="false" customHeight="true" outlineLevel="0" collapsed="false">
      <c r="A229" s="63"/>
      <c r="B229" s="64"/>
      <c r="C229" s="63"/>
      <c r="D229" s="3"/>
      <c r="E229" s="13"/>
      <c r="F229" s="65"/>
      <c r="G229" s="13"/>
      <c r="H229" s="13"/>
      <c r="I229" s="13"/>
      <c r="J229" s="13"/>
      <c r="K229" s="13"/>
      <c r="L229" s="13"/>
      <c r="M229" s="13"/>
      <c r="N229" s="2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</row>
    <row r="230" customFormat="false" ht="12.75" hidden="false" customHeight="true" outlineLevel="0" collapsed="false">
      <c r="A230" s="63"/>
      <c r="B230" s="64"/>
      <c r="C230" s="63"/>
      <c r="D230" s="3"/>
      <c r="E230" s="13"/>
      <c r="F230" s="65"/>
      <c r="G230" s="13"/>
      <c r="H230" s="13"/>
      <c r="I230" s="13"/>
      <c r="J230" s="13"/>
      <c r="K230" s="13"/>
      <c r="L230" s="13"/>
      <c r="M230" s="13"/>
      <c r="N230" s="2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</row>
    <row r="231" customFormat="false" ht="12.75" hidden="false" customHeight="true" outlineLevel="0" collapsed="false">
      <c r="A231" s="63"/>
      <c r="B231" s="64"/>
      <c r="C231" s="63"/>
      <c r="D231" s="3"/>
      <c r="E231" s="13"/>
      <c r="F231" s="65"/>
      <c r="G231" s="13"/>
      <c r="H231" s="13"/>
      <c r="I231" s="13"/>
      <c r="J231" s="13"/>
      <c r="K231" s="13"/>
      <c r="L231" s="13"/>
      <c r="M231" s="13"/>
      <c r="N231" s="2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</row>
    <row r="232" customFormat="false" ht="12.75" hidden="false" customHeight="true" outlineLevel="0" collapsed="false">
      <c r="A232" s="63"/>
      <c r="B232" s="64"/>
      <c r="C232" s="63"/>
      <c r="D232" s="3"/>
      <c r="E232" s="13"/>
      <c r="F232" s="65"/>
      <c r="G232" s="13"/>
      <c r="H232" s="13"/>
      <c r="I232" s="13"/>
      <c r="J232" s="13"/>
      <c r="K232" s="13"/>
      <c r="L232" s="13"/>
      <c r="M232" s="13"/>
      <c r="N232" s="2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</row>
    <row r="233" customFormat="false" ht="12.75" hidden="false" customHeight="true" outlineLevel="0" collapsed="false">
      <c r="A233" s="63"/>
      <c r="B233" s="64"/>
      <c r="C233" s="63"/>
      <c r="D233" s="3"/>
      <c r="E233" s="13"/>
      <c r="F233" s="65"/>
      <c r="G233" s="13"/>
      <c r="H233" s="13"/>
      <c r="I233" s="13"/>
      <c r="J233" s="13"/>
      <c r="K233" s="13"/>
      <c r="L233" s="13"/>
      <c r="M233" s="13"/>
      <c r="N233" s="2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</row>
    <row r="234" customFormat="false" ht="12.75" hidden="false" customHeight="true" outlineLevel="0" collapsed="false">
      <c r="A234" s="63"/>
      <c r="B234" s="64"/>
      <c r="C234" s="63"/>
      <c r="D234" s="3"/>
      <c r="E234" s="13"/>
      <c r="F234" s="65"/>
      <c r="G234" s="13"/>
      <c r="H234" s="13"/>
      <c r="I234" s="13"/>
      <c r="J234" s="13"/>
      <c r="K234" s="13"/>
      <c r="L234" s="13"/>
      <c r="M234" s="13"/>
      <c r="N234" s="2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</row>
    <row r="235" customFormat="false" ht="12.75" hidden="false" customHeight="true" outlineLevel="0" collapsed="false">
      <c r="A235" s="63"/>
      <c r="B235" s="64"/>
      <c r="C235" s="63"/>
      <c r="D235" s="3"/>
      <c r="E235" s="13"/>
      <c r="F235" s="65"/>
      <c r="G235" s="13"/>
      <c r="H235" s="13"/>
      <c r="I235" s="13"/>
      <c r="J235" s="13"/>
      <c r="K235" s="13"/>
      <c r="L235" s="13"/>
      <c r="M235" s="13"/>
      <c r="N235" s="2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</row>
    <row r="236" customFormat="false" ht="12.75" hidden="false" customHeight="true" outlineLevel="0" collapsed="false">
      <c r="A236" s="63"/>
      <c r="B236" s="64"/>
      <c r="C236" s="63"/>
      <c r="D236" s="3"/>
      <c r="E236" s="13"/>
      <c r="F236" s="65"/>
      <c r="G236" s="13"/>
      <c r="H236" s="13"/>
      <c r="I236" s="13"/>
      <c r="J236" s="13"/>
      <c r="K236" s="13"/>
      <c r="L236" s="13"/>
      <c r="M236" s="13"/>
      <c r="N236" s="2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</row>
    <row r="237" customFormat="false" ht="12.75" hidden="false" customHeight="true" outlineLevel="0" collapsed="false">
      <c r="A237" s="63"/>
      <c r="B237" s="64"/>
      <c r="C237" s="63"/>
      <c r="D237" s="3"/>
      <c r="E237" s="13"/>
      <c r="F237" s="65"/>
      <c r="G237" s="13"/>
      <c r="H237" s="13"/>
      <c r="I237" s="13"/>
      <c r="J237" s="13"/>
      <c r="K237" s="13"/>
      <c r="L237" s="13"/>
      <c r="M237" s="13"/>
      <c r="N237" s="2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</row>
    <row r="238" customFormat="false" ht="12.75" hidden="false" customHeight="true" outlineLevel="0" collapsed="false">
      <c r="A238" s="63"/>
      <c r="B238" s="64"/>
      <c r="C238" s="63"/>
      <c r="D238" s="3"/>
      <c r="E238" s="13"/>
      <c r="F238" s="65"/>
      <c r="G238" s="13"/>
      <c r="H238" s="13"/>
      <c r="I238" s="13"/>
      <c r="J238" s="13"/>
      <c r="K238" s="13"/>
      <c r="L238" s="13"/>
      <c r="M238" s="13"/>
      <c r="N238" s="2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</row>
    <row r="239" customFormat="false" ht="12.75" hidden="false" customHeight="true" outlineLevel="0" collapsed="false">
      <c r="A239" s="63"/>
      <c r="B239" s="64"/>
      <c r="C239" s="63"/>
      <c r="D239" s="3"/>
      <c r="E239" s="13"/>
      <c r="F239" s="65"/>
      <c r="G239" s="13"/>
      <c r="H239" s="13"/>
      <c r="I239" s="13"/>
      <c r="J239" s="13"/>
      <c r="K239" s="13"/>
      <c r="L239" s="13"/>
      <c r="M239" s="13"/>
      <c r="N239" s="2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</row>
    <row r="240" customFormat="false" ht="12.75" hidden="false" customHeight="true" outlineLevel="0" collapsed="false">
      <c r="A240" s="63"/>
      <c r="B240" s="64"/>
      <c r="C240" s="63"/>
      <c r="D240" s="3"/>
      <c r="E240" s="13"/>
      <c r="F240" s="65"/>
      <c r="G240" s="13"/>
      <c r="H240" s="13"/>
      <c r="I240" s="13"/>
      <c r="J240" s="13"/>
      <c r="K240" s="13"/>
      <c r="L240" s="13"/>
      <c r="M240" s="13"/>
      <c r="N240" s="2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</row>
    <row r="241" customFormat="false" ht="12.75" hidden="false" customHeight="true" outlineLevel="0" collapsed="false">
      <c r="A241" s="63"/>
      <c r="B241" s="64"/>
      <c r="C241" s="63"/>
      <c r="D241" s="3"/>
      <c r="E241" s="13"/>
      <c r="F241" s="65"/>
      <c r="G241" s="13"/>
      <c r="H241" s="13"/>
      <c r="I241" s="13"/>
      <c r="J241" s="13"/>
      <c r="K241" s="13"/>
      <c r="L241" s="13"/>
      <c r="M241" s="13"/>
      <c r="N241" s="2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</row>
    <row r="242" customFormat="false" ht="12.75" hidden="false" customHeight="true" outlineLevel="0" collapsed="false">
      <c r="A242" s="63"/>
      <c r="B242" s="64"/>
      <c r="C242" s="63"/>
      <c r="D242" s="3"/>
      <c r="E242" s="13"/>
      <c r="F242" s="65"/>
      <c r="G242" s="13"/>
      <c r="H242" s="13"/>
      <c r="I242" s="13"/>
      <c r="J242" s="13"/>
      <c r="K242" s="13"/>
      <c r="L242" s="13"/>
      <c r="M242" s="13"/>
      <c r="N242" s="2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</row>
    <row r="243" customFormat="false" ht="12.75" hidden="false" customHeight="true" outlineLevel="0" collapsed="false">
      <c r="A243" s="63"/>
      <c r="B243" s="64"/>
      <c r="C243" s="63"/>
      <c r="D243" s="3"/>
      <c r="E243" s="13"/>
      <c r="F243" s="65"/>
      <c r="G243" s="13"/>
      <c r="H243" s="13"/>
      <c r="I243" s="13"/>
      <c r="J243" s="13"/>
      <c r="K243" s="13"/>
      <c r="L243" s="13"/>
      <c r="M243" s="13"/>
      <c r="N243" s="2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</row>
    <row r="244" customFormat="false" ht="12.75" hidden="false" customHeight="true" outlineLevel="0" collapsed="false">
      <c r="A244" s="63"/>
      <c r="B244" s="64"/>
      <c r="C244" s="63"/>
      <c r="D244" s="3"/>
      <c r="E244" s="13"/>
      <c r="F244" s="65"/>
      <c r="G244" s="13"/>
      <c r="H244" s="13"/>
      <c r="I244" s="13"/>
      <c r="J244" s="13"/>
      <c r="K244" s="13"/>
      <c r="L244" s="13"/>
      <c r="M244" s="13"/>
      <c r="N244" s="2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</row>
    <row r="245" customFormat="false" ht="12.75" hidden="false" customHeight="true" outlineLevel="0" collapsed="false">
      <c r="A245" s="63"/>
      <c r="B245" s="64"/>
      <c r="C245" s="63"/>
      <c r="D245" s="3"/>
      <c r="E245" s="13"/>
      <c r="F245" s="65"/>
      <c r="G245" s="13"/>
      <c r="H245" s="13"/>
      <c r="I245" s="13"/>
      <c r="J245" s="13"/>
      <c r="K245" s="13"/>
      <c r="L245" s="13"/>
      <c r="M245" s="13"/>
      <c r="N245" s="2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</row>
    <row r="246" customFormat="false" ht="12.75" hidden="false" customHeight="true" outlineLevel="0" collapsed="false">
      <c r="A246" s="63"/>
      <c r="B246" s="64"/>
      <c r="C246" s="63"/>
      <c r="D246" s="3"/>
      <c r="E246" s="13"/>
      <c r="F246" s="65"/>
      <c r="G246" s="13"/>
      <c r="H246" s="13"/>
      <c r="I246" s="13"/>
      <c r="J246" s="13"/>
      <c r="K246" s="13"/>
      <c r="L246" s="13"/>
      <c r="M246" s="13"/>
      <c r="N246" s="2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</row>
    <row r="247" customFormat="false" ht="12.75" hidden="false" customHeight="true" outlineLevel="0" collapsed="false">
      <c r="A247" s="63"/>
      <c r="B247" s="64"/>
      <c r="C247" s="63"/>
      <c r="D247" s="3"/>
      <c r="E247" s="13"/>
      <c r="F247" s="65"/>
      <c r="G247" s="13"/>
      <c r="H247" s="13"/>
      <c r="I247" s="13"/>
      <c r="J247" s="13"/>
      <c r="K247" s="13"/>
      <c r="L247" s="13"/>
      <c r="M247" s="13"/>
      <c r="N247" s="2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</row>
    <row r="248" customFormat="false" ht="12.75" hidden="false" customHeight="true" outlineLevel="0" collapsed="false">
      <c r="A248" s="63"/>
      <c r="B248" s="64"/>
      <c r="C248" s="63"/>
      <c r="D248" s="3"/>
      <c r="E248" s="13"/>
      <c r="F248" s="65"/>
      <c r="G248" s="13"/>
      <c r="H248" s="13"/>
      <c r="I248" s="13"/>
      <c r="J248" s="13"/>
      <c r="K248" s="13"/>
      <c r="L248" s="13"/>
      <c r="M248" s="13"/>
      <c r="N248" s="2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</row>
    <row r="249" customFormat="false" ht="12.75" hidden="false" customHeight="true" outlineLevel="0" collapsed="false">
      <c r="A249" s="63"/>
      <c r="B249" s="64"/>
      <c r="C249" s="63"/>
      <c r="D249" s="3"/>
      <c r="E249" s="13"/>
      <c r="F249" s="65"/>
      <c r="G249" s="13"/>
      <c r="H249" s="13"/>
      <c r="I249" s="13"/>
      <c r="J249" s="13"/>
      <c r="K249" s="13"/>
      <c r="L249" s="13"/>
      <c r="M249" s="13"/>
      <c r="N249" s="2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</row>
    <row r="250" customFormat="false" ht="12.75" hidden="false" customHeight="true" outlineLevel="0" collapsed="false">
      <c r="A250" s="63"/>
      <c r="B250" s="64"/>
      <c r="C250" s="63"/>
      <c r="D250" s="3"/>
      <c r="E250" s="13"/>
      <c r="F250" s="65"/>
      <c r="G250" s="13"/>
      <c r="H250" s="13"/>
      <c r="I250" s="13"/>
      <c r="J250" s="13"/>
      <c r="K250" s="13"/>
      <c r="L250" s="13"/>
      <c r="M250" s="13"/>
      <c r="N250" s="2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</row>
    <row r="251" customFormat="false" ht="12.75" hidden="false" customHeight="true" outlineLevel="0" collapsed="false">
      <c r="A251" s="63"/>
      <c r="B251" s="64"/>
      <c r="C251" s="63"/>
      <c r="D251" s="3"/>
      <c r="E251" s="13"/>
      <c r="F251" s="65"/>
      <c r="G251" s="13"/>
      <c r="H251" s="13"/>
      <c r="I251" s="13"/>
      <c r="J251" s="13"/>
      <c r="K251" s="13"/>
      <c r="L251" s="13"/>
      <c r="M251" s="13"/>
      <c r="N251" s="2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</row>
    <row r="252" customFormat="false" ht="12.75" hidden="false" customHeight="true" outlineLevel="0" collapsed="false">
      <c r="A252" s="63"/>
      <c r="B252" s="64"/>
      <c r="C252" s="63"/>
      <c r="D252" s="3"/>
      <c r="E252" s="13"/>
      <c r="F252" s="65"/>
      <c r="G252" s="13"/>
      <c r="H252" s="13"/>
      <c r="I252" s="13"/>
      <c r="J252" s="13"/>
      <c r="K252" s="13"/>
      <c r="L252" s="13"/>
      <c r="M252" s="13"/>
      <c r="N252" s="2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</row>
    <row r="253" customFormat="false" ht="12.75" hidden="false" customHeight="true" outlineLevel="0" collapsed="false">
      <c r="A253" s="63"/>
      <c r="B253" s="64"/>
      <c r="C253" s="63"/>
      <c r="D253" s="3"/>
      <c r="E253" s="13"/>
      <c r="F253" s="65"/>
      <c r="G253" s="13"/>
      <c r="H253" s="13"/>
      <c r="I253" s="13"/>
      <c r="J253" s="13"/>
      <c r="K253" s="13"/>
      <c r="L253" s="13"/>
      <c r="M253" s="13"/>
      <c r="N253" s="2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</row>
    <row r="254" customFormat="false" ht="12.75" hidden="false" customHeight="true" outlineLevel="0" collapsed="false">
      <c r="A254" s="63"/>
      <c r="B254" s="64"/>
      <c r="C254" s="63"/>
      <c r="D254" s="3"/>
      <c r="E254" s="13"/>
      <c r="F254" s="65"/>
      <c r="G254" s="13"/>
      <c r="H254" s="13"/>
      <c r="I254" s="13"/>
      <c r="J254" s="13"/>
      <c r="K254" s="13"/>
      <c r="L254" s="13"/>
      <c r="M254" s="13"/>
      <c r="N254" s="2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</row>
    <row r="255" customFormat="false" ht="12.75" hidden="false" customHeight="true" outlineLevel="0" collapsed="false">
      <c r="A255" s="63"/>
      <c r="B255" s="64"/>
      <c r="C255" s="63"/>
      <c r="D255" s="3"/>
      <c r="E255" s="13"/>
      <c r="F255" s="65"/>
      <c r="G255" s="13"/>
      <c r="H255" s="13"/>
      <c r="I255" s="13"/>
      <c r="J255" s="13"/>
      <c r="K255" s="13"/>
      <c r="L255" s="13"/>
      <c r="M255" s="13"/>
      <c r="N255" s="2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</row>
    <row r="256" customFormat="false" ht="12.75" hidden="false" customHeight="true" outlineLevel="0" collapsed="false">
      <c r="A256" s="63"/>
      <c r="B256" s="64"/>
      <c r="C256" s="63"/>
      <c r="D256" s="3"/>
      <c r="E256" s="13"/>
      <c r="F256" s="65"/>
      <c r="G256" s="13"/>
      <c r="H256" s="13"/>
      <c r="I256" s="13"/>
      <c r="J256" s="13"/>
      <c r="K256" s="13"/>
      <c r="L256" s="13"/>
      <c r="M256" s="13"/>
      <c r="N256" s="2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</row>
    <row r="257" customFormat="false" ht="12.75" hidden="false" customHeight="true" outlineLevel="0" collapsed="false">
      <c r="A257" s="63"/>
      <c r="B257" s="64"/>
      <c r="C257" s="63"/>
      <c r="D257" s="3"/>
      <c r="E257" s="13"/>
      <c r="F257" s="65"/>
      <c r="G257" s="13"/>
      <c r="H257" s="13"/>
      <c r="I257" s="13"/>
      <c r="J257" s="13"/>
      <c r="K257" s="13"/>
      <c r="L257" s="13"/>
      <c r="M257" s="13"/>
      <c r="N257" s="2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</row>
    <row r="258" customFormat="false" ht="12.75" hidden="false" customHeight="true" outlineLevel="0" collapsed="false">
      <c r="A258" s="63"/>
      <c r="B258" s="64"/>
      <c r="C258" s="63"/>
      <c r="D258" s="3"/>
      <c r="E258" s="13"/>
      <c r="F258" s="65"/>
      <c r="G258" s="13"/>
      <c r="H258" s="13"/>
      <c r="I258" s="13"/>
      <c r="J258" s="13"/>
      <c r="K258" s="13"/>
      <c r="L258" s="13"/>
      <c r="M258" s="13"/>
      <c r="N258" s="2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</row>
    <row r="259" customFormat="false" ht="12.75" hidden="false" customHeight="true" outlineLevel="0" collapsed="false">
      <c r="A259" s="63"/>
      <c r="B259" s="64"/>
      <c r="C259" s="63"/>
      <c r="D259" s="3"/>
      <c r="E259" s="13"/>
      <c r="F259" s="65"/>
      <c r="G259" s="13"/>
      <c r="H259" s="13"/>
      <c r="I259" s="13"/>
      <c r="J259" s="13"/>
      <c r="K259" s="13"/>
      <c r="L259" s="13"/>
      <c r="M259" s="13"/>
      <c r="N259" s="2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</row>
    <row r="260" customFormat="false" ht="12.75" hidden="false" customHeight="true" outlineLevel="0" collapsed="false">
      <c r="A260" s="63"/>
      <c r="B260" s="64"/>
      <c r="C260" s="63"/>
      <c r="D260" s="3"/>
      <c r="E260" s="13"/>
      <c r="F260" s="65"/>
      <c r="G260" s="13"/>
      <c r="H260" s="13"/>
      <c r="I260" s="13"/>
      <c r="J260" s="13"/>
      <c r="K260" s="13"/>
      <c r="L260" s="13"/>
      <c r="M260" s="13"/>
      <c r="N260" s="2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</row>
    <row r="261" customFormat="false" ht="12.75" hidden="false" customHeight="true" outlineLevel="0" collapsed="false">
      <c r="A261" s="63"/>
      <c r="B261" s="64"/>
      <c r="C261" s="63"/>
      <c r="D261" s="3"/>
      <c r="E261" s="13"/>
      <c r="F261" s="65"/>
      <c r="G261" s="13"/>
      <c r="H261" s="13"/>
      <c r="I261" s="13"/>
      <c r="J261" s="13"/>
      <c r="K261" s="13"/>
      <c r="L261" s="13"/>
      <c r="M261" s="13"/>
      <c r="N261" s="2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</row>
    <row r="262" customFormat="false" ht="12.75" hidden="false" customHeight="true" outlineLevel="0" collapsed="false">
      <c r="A262" s="63"/>
      <c r="B262" s="64"/>
      <c r="C262" s="63"/>
      <c r="D262" s="3"/>
      <c r="E262" s="13"/>
      <c r="F262" s="65"/>
      <c r="G262" s="13"/>
      <c r="H262" s="13"/>
      <c r="I262" s="13"/>
      <c r="J262" s="13"/>
      <c r="K262" s="13"/>
      <c r="L262" s="13"/>
      <c r="M262" s="13"/>
      <c r="N262" s="2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</row>
    <row r="263" customFormat="false" ht="12.75" hidden="false" customHeight="true" outlineLevel="0" collapsed="false">
      <c r="A263" s="63"/>
      <c r="B263" s="64"/>
      <c r="C263" s="63"/>
      <c r="D263" s="3"/>
      <c r="E263" s="13"/>
      <c r="F263" s="65"/>
      <c r="G263" s="13"/>
      <c r="H263" s="13"/>
      <c r="I263" s="13"/>
      <c r="J263" s="13"/>
      <c r="K263" s="13"/>
      <c r="L263" s="13"/>
      <c r="M263" s="13"/>
      <c r="N263" s="2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</row>
    <row r="264" customFormat="false" ht="12.75" hidden="false" customHeight="true" outlineLevel="0" collapsed="false">
      <c r="A264" s="63"/>
      <c r="B264" s="64"/>
      <c r="C264" s="63"/>
      <c r="D264" s="3"/>
      <c r="E264" s="13"/>
      <c r="F264" s="65"/>
      <c r="G264" s="13"/>
      <c r="H264" s="13"/>
      <c r="I264" s="13"/>
      <c r="J264" s="13"/>
      <c r="K264" s="13"/>
      <c r="L264" s="13"/>
      <c r="M264" s="13"/>
      <c r="N264" s="2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</row>
    <row r="265" customFormat="false" ht="12.75" hidden="false" customHeight="true" outlineLevel="0" collapsed="false">
      <c r="A265" s="63"/>
      <c r="B265" s="64"/>
      <c r="C265" s="63"/>
      <c r="D265" s="3"/>
      <c r="E265" s="13"/>
      <c r="F265" s="65"/>
      <c r="G265" s="13"/>
      <c r="H265" s="13"/>
      <c r="I265" s="13"/>
      <c r="J265" s="13"/>
      <c r="K265" s="13"/>
      <c r="L265" s="13"/>
      <c r="M265" s="13"/>
      <c r="N265" s="2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</row>
    <row r="266" customFormat="false" ht="12.75" hidden="false" customHeight="true" outlineLevel="0" collapsed="false">
      <c r="A266" s="63"/>
      <c r="B266" s="64"/>
      <c r="C266" s="63"/>
      <c r="D266" s="3"/>
      <c r="E266" s="13"/>
      <c r="F266" s="65"/>
      <c r="G266" s="13"/>
      <c r="H266" s="13"/>
      <c r="I266" s="13"/>
      <c r="J266" s="13"/>
      <c r="K266" s="13"/>
      <c r="L266" s="13"/>
      <c r="M266" s="13"/>
      <c r="N266" s="2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</row>
    <row r="267" customFormat="false" ht="12.75" hidden="false" customHeight="true" outlineLevel="0" collapsed="false">
      <c r="A267" s="63"/>
      <c r="B267" s="64"/>
      <c r="C267" s="63"/>
      <c r="D267" s="3"/>
      <c r="E267" s="13"/>
      <c r="F267" s="65"/>
      <c r="G267" s="13"/>
      <c r="H267" s="13"/>
      <c r="I267" s="13"/>
      <c r="J267" s="13"/>
      <c r="K267" s="13"/>
      <c r="L267" s="13"/>
      <c r="M267" s="13"/>
      <c r="N267" s="2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</row>
    <row r="268" customFormat="false" ht="12.75" hidden="false" customHeight="true" outlineLevel="0" collapsed="false">
      <c r="A268" s="63"/>
      <c r="B268" s="64"/>
      <c r="C268" s="63"/>
      <c r="D268" s="3"/>
      <c r="E268" s="13"/>
      <c r="F268" s="65"/>
      <c r="G268" s="13"/>
      <c r="H268" s="13"/>
      <c r="I268" s="13"/>
      <c r="J268" s="13"/>
      <c r="K268" s="13"/>
      <c r="L268" s="13"/>
      <c r="M268" s="13"/>
      <c r="N268" s="2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</row>
    <row r="269" customFormat="false" ht="12.75" hidden="false" customHeight="true" outlineLevel="0" collapsed="false">
      <c r="A269" s="63"/>
      <c r="B269" s="64"/>
      <c r="C269" s="63"/>
      <c r="D269" s="3"/>
      <c r="E269" s="13"/>
      <c r="F269" s="65"/>
      <c r="G269" s="13"/>
      <c r="H269" s="13"/>
      <c r="I269" s="13"/>
      <c r="J269" s="13"/>
      <c r="K269" s="13"/>
      <c r="L269" s="13"/>
      <c r="M269" s="13"/>
      <c r="N269" s="2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</row>
    <row r="270" customFormat="false" ht="12.75" hidden="false" customHeight="true" outlineLevel="0" collapsed="false">
      <c r="A270" s="63"/>
      <c r="B270" s="64"/>
      <c r="C270" s="63"/>
      <c r="D270" s="3"/>
      <c r="E270" s="13"/>
      <c r="F270" s="65"/>
      <c r="G270" s="13"/>
      <c r="H270" s="13"/>
      <c r="I270" s="13"/>
      <c r="J270" s="13"/>
      <c r="K270" s="13"/>
      <c r="L270" s="13"/>
      <c r="M270" s="13"/>
      <c r="N270" s="2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</row>
    <row r="271" customFormat="false" ht="12.75" hidden="false" customHeight="true" outlineLevel="0" collapsed="false">
      <c r="A271" s="63"/>
      <c r="B271" s="64"/>
      <c r="C271" s="63"/>
      <c r="D271" s="3"/>
      <c r="E271" s="13"/>
      <c r="F271" s="65"/>
      <c r="G271" s="13"/>
      <c r="H271" s="13"/>
      <c r="I271" s="13"/>
      <c r="J271" s="13"/>
      <c r="K271" s="13"/>
      <c r="L271" s="13"/>
      <c r="M271" s="13"/>
      <c r="N271" s="2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</row>
    <row r="272" customFormat="false" ht="12.75" hidden="false" customHeight="true" outlineLevel="0" collapsed="false">
      <c r="A272" s="63"/>
      <c r="B272" s="64"/>
      <c r="C272" s="63"/>
      <c r="D272" s="3"/>
      <c r="E272" s="13"/>
      <c r="F272" s="65"/>
      <c r="G272" s="13"/>
      <c r="H272" s="13"/>
      <c r="I272" s="13"/>
      <c r="J272" s="13"/>
      <c r="K272" s="13"/>
      <c r="L272" s="13"/>
      <c r="M272" s="13"/>
      <c r="N272" s="2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</row>
    <row r="273" customFormat="false" ht="12.75" hidden="false" customHeight="true" outlineLevel="0" collapsed="false">
      <c r="A273" s="63"/>
      <c r="B273" s="64"/>
      <c r="C273" s="63"/>
      <c r="D273" s="3"/>
      <c r="E273" s="13"/>
      <c r="F273" s="65"/>
      <c r="G273" s="13"/>
      <c r="H273" s="13"/>
      <c r="I273" s="13"/>
      <c r="J273" s="13"/>
      <c r="K273" s="13"/>
      <c r="L273" s="13"/>
      <c r="M273" s="13"/>
      <c r="N273" s="2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</row>
    <row r="274" customFormat="false" ht="12.75" hidden="false" customHeight="true" outlineLevel="0" collapsed="false">
      <c r="A274" s="63"/>
      <c r="B274" s="64"/>
      <c r="C274" s="63"/>
      <c r="D274" s="3"/>
      <c r="E274" s="13"/>
      <c r="F274" s="65"/>
      <c r="G274" s="13"/>
      <c r="H274" s="13"/>
      <c r="I274" s="13"/>
      <c r="J274" s="13"/>
      <c r="K274" s="13"/>
      <c r="L274" s="13"/>
      <c r="M274" s="13"/>
      <c r="N274" s="2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</row>
    <row r="275" customFormat="false" ht="12.75" hidden="false" customHeight="true" outlineLevel="0" collapsed="false">
      <c r="A275" s="63"/>
      <c r="B275" s="64"/>
      <c r="C275" s="63"/>
      <c r="D275" s="3"/>
      <c r="E275" s="13"/>
      <c r="F275" s="65"/>
      <c r="G275" s="13"/>
      <c r="H275" s="13"/>
      <c r="I275" s="13"/>
      <c r="J275" s="13"/>
      <c r="K275" s="13"/>
      <c r="L275" s="13"/>
      <c r="M275" s="13"/>
      <c r="N275" s="2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</row>
    <row r="276" customFormat="false" ht="12.75" hidden="false" customHeight="true" outlineLevel="0" collapsed="false">
      <c r="A276" s="63"/>
      <c r="B276" s="64"/>
      <c r="C276" s="63"/>
      <c r="D276" s="3"/>
      <c r="E276" s="13"/>
      <c r="F276" s="65"/>
      <c r="G276" s="13"/>
      <c r="H276" s="13"/>
      <c r="I276" s="13"/>
      <c r="J276" s="13"/>
      <c r="K276" s="13"/>
      <c r="L276" s="13"/>
      <c r="M276" s="13"/>
      <c r="N276" s="2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</row>
    <row r="277" customFormat="false" ht="12.75" hidden="false" customHeight="true" outlineLevel="0" collapsed="false">
      <c r="A277" s="63"/>
      <c r="B277" s="64"/>
      <c r="C277" s="63"/>
      <c r="D277" s="3"/>
      <c r="E277" s="13"/>
      <c r="F277" s="65"/>
      <c r="G277" s="13"/>
      <c r="H277" s="13"/>
      <c r="I277" s="13"/>
      <c r="J277" s="13"/>
      <c r="K277" s="13"/>
      <c r="L277" s="13"/>
      <c r="M277" s="13"/>
      <c r="N277" s="2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</row>
    <row r="278" customFormat="false" ht="12.75" hidden="false" customHeight="true" outlineLevel="0" collapsed="false">
      <c r="A278" s="63"/>
      <c r="B278" s="64"/>
      <c r="C278" s="63"/>
      <c r="D278" s="3"/>
      <c r="E278" s="13"/>
      <c r="F278" s="65"/>
      <c r="G278" s="13"/>
      <c r="H278" s="13"/>
      <c r="I278" s="13"/>
      <c r="J278" s="13"/>
      <c r="K278" s="13"/>
      <c r="L278" s="13"/>
      <c r="M278" s="13"/>
      <c r="N278" s="2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</row>
    <row r="279" customFormat="false" ht="12.75" hidden="false" customHeight="true" outlineLevel="0" collapsed="false">
      <c r="A279" s="63"/>
      <c r="B279" s="64"/>
      <c r="C279" s="63"/>
      <c r="D279" s="3"/>
      <c r="E279" s="13"/>
      <c r="F279" s="65"/>
      <c r="G279" s="13"/>
      <c r="H279" s="13"/>
      <c r="I279" s="13"/>
      <c r="J279" s="13"/>
      <c r="K279" s="13"/>
      <c r="L279" s="13"/>
      <c r="M279" s="13"/>
      <c r="N279" s="2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</row>
    <row r="280" customFormat="false" ht="12.75" hidden="false" customHeight="true" outlineLevel="0" collapsed="false">
      <c r="A280" s="63"/>
      <c r="B280" s="64"/>
      <c r="C280" s="63"/>
      <c r="D280" s="3"/>
      <c r="E280" s="13"/>
      <c r="F280" s="65"/>
      <c r="G280" s="13"/>
      <c r="H280" s="13"/>
      <c r="I280" s="13"/>
      <c r="J280" s="13"/>
      <c r="K280" s="13"/>
      <c r="L280" s="13"/>
      <c r="M280" s="13"/>
      <c r="N280" s="2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</row>
    <row r="281" customFormat="false" ht="12.75" hidden="false" customHeight="true" outlineLevel="0" collapsed="false">
      <c r="A281" s="63"/>
      <c r="B281" s="64"/>
      <c r="C281" s="63"/>
      <c r="D281" s="3"/>
      <c r="E281" s="13"/>
      <c r="F281" s="65"/>
      <c r="G281" s="13"/>
      <c r="H281" s="13"/>
      <c r="I281" s="13"/>
      <c r="J281" s="13"/>
      <c r="K281" s="13"/>
      <c r="L281" s="13"/>
      <c r="M281" s="13"/>
      <c r="N281" s="2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</row>
    <row r="282" customFormat="false" ht="12.75" hidden="false" customHeight="true" outlineLevel="0" collapsed="false">
      <c r="A282" s="63"/>
      <c r="B282" s="64"/>
      <c r="C282" s="63"/>
      <c r="D282" s="3"/>
      <c r="E282" s="13"/>
      <c r="F282" s="65"/>
      <c r="G282" s="13"/>
      <c r="H282" s="13"/>
      <c r="I282" s="13"/>
      <c r="J282" s="13"/>
      <c r="K282" s="13"/>
      <c r="L282" s="13"/>
      <c r="M282" s="13"/>
      <c r="N282" s="2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</row>
    <row r="283" customFormat="false" ht="12.75" hidden="false" customHeight="true" outlineLevel="0" collapsed="false">
      <c r="A283" s="63"/>
      <c r="B283" s="64"/>
      <c r="C283" s="63"/>
      <c r="D283" s="3"/>
      <c r="E283" s="13"/>
      <c r="F283" s="65"/>
      <c r="G283" s="13"/>
      <c r="H283" s="13"/>
      <c r="I283" s="13"/>
      <c r="J283" s="13"/>
      <c r="K283" s="13"/>
      <c r="L283" s="13"/>
      <c r="M283" s="13"/>
      <c r="N283" s="2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</row>
    <row r="284" customFormat="false" ht="12.75" hidden="false" customHeight="true" outlineLevel="0" collapsed="false">
      <c r="A284" s="63"/>
      <c r="B284" s="64"/>
      <c r="C284" s="63"/>
      <c r="D284" s="3"/>
      <c r="E284" s="13"/>
      <c r="F284" s="65"/>
      <c r="G284" s="13"/>
      <c r="H284" s="13"/>
      <c r="I284" s="13"/>
      <c r="J284" s="13"/>
      <c r="K284" s="13"/>
      <c r="L284" s="13"/>
      <c r="M284" s="13"/>
      <c r="N284" s="2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</row>
    <row r="285" customFormat="false" ht="12.75" hidden="false" customHeight="true" outlineLevel="0" collapsed="false">
      <c r="A285" s="63"/>
      <c r="B285" s="64"/>
      <c r="C285" s="63"/>
      <c r="D285" s="3"/>
      <c r="E285" s="13"/>
      <c r="F285" s="65"/>
      <c r="G285" s="13"/>
      <c r="H285" s="13"/>
      <c r="I285" s="13"/>
      <c r="J285" s="13"/>
      <c r="K285" s="13"/>
      <c r="L285" s="13"/>
      <c r="M285" s="13"/>
      <c r="N285" s="2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</row>
    <row r="286" customFormat="false" ht="12.75" hidden="false" customHeight="true" outlineLevel="0" collapsed="false">
      <c r="A286" s="63"/>
      <c r="B286" s="64"/>
      <c r="C286" s="63"/>
      <c r="D286" s="3"/>
      <c r="E286" s="13"/>
      <c r="F286" s="65"/>
      <c r="G286" s="13"/>
      <c r="H286" s="13"/>
      <c r="I286" s="13"/>
      <c r="J286" s="13"/>
      <c r="K286" s="13"/>
      <c r="L286" s="13"/>
      <c r="M286" s="13"/>
      <c r="N286" s="2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</row>
    <row r="287" customFormat="false" ht="12.75" hidden="false" customHeight="true" outlineLevel="0" collapsed="false">
      <c r="A287" s="63"/>
      <c r="B287" s="64"/>
      <c r="C287" s="63"/>
      <c r="D287" s="3"/>
      <c r="E287" s="13"/>
      <c r="F287" s="65"/>
      <c r="G287" s="13"/>
      <c r="H287" s="13"/>
      <c r="I287" s="13"/>
      <c r="J287" s="13"/>
      <c r="K287" s="13"/>
      <c r="L287" s="13"/>
      <c r="M287" s="13"/>
      <c r="N287" s="2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</row>
    <row r="288" customFormat="false" ht="12.75" hidden="false" customHeight="true" outlineLevel="0" collapsed="false">
      <c r="A288" s="63"/>
      <c r="B288" s="64"/>
      <c r="C288" s="63"/>
      <c r="D288" s="3"/>
      <c r="E288" s="13"/>
      <c r="F288" s="65"/>
      <c r="G288" s="13"/>
      <c r="H288" s="13"/>
      <c r="I288" s="13"/>
      <c r="J288" s="13"/>
      <c r="K288" s="13"/>
      <c r="L288" s="13"/>
      <c r="M288" s="13"/>
      <c r="N288" s="2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</row>
    <row r="289" customFormat="false" ht="12.75" hidden="false" customHeight="true" outlineLevel="0" collapsed="false">
      <c r="A289" s="63"/>
      <c r="B289" s="64"/>
      <c r="C289" s="63"/>
      <c r="D289" s="3"/>
      <c r="E289" s="13"/>
      <c r="F289" s="65"/>
      <c r="G289" s="13"/>
      <c r="H289" s="13"/>
      <c r="I289" s="13"/>
      <c r="J289" s="13"/>
      <c r="K289" s="13"/>
      <c r="L289" s="13"/>
      <c r="M289" s="13"/>
      <c r="N289" s="2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</row>
    <row r="290" customFormat="false" ht="12.75" hidden="false" customHeight="true" outlineLevel="0" collapsed="false">
      <c r="A290" s="63"/>
      <c r="B290" s="64"/>
      <c r="C290" s="63"/>
      <c r="D290" s="3"/>
      <c r="E290" s="13"/>
      <c r="F290" s="65"/>
      <c r="G290" s="13"/>
      <c r="H290" s="13"/>
      <c r="I290" s="13"/>
      <c r="J290" s="13"/>
      <c r="K290" s="13"/>
      <c r="L290" s="13"/>
      <c r="M290" s="13"/>
      <c r="N290" s="2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</row>
    <row r="291" customFormat="false" ht="12.75" hidden="false" customHeight="true" outlineLevel="0" collapsed="false">
      <c r="A291" s="63"/>
      <c r="B291" s="64"/>
      <c r="C291" s="63"/>
      <c r="D291" s="3"/>
      <c r="E291" s="13"/>
      <c r="F291" s="65"/>
      <c r="G291" s="13"/>
      <c r="H291" s="13"/>
      <c r="I291" s="13"/>
      <c r="J291" s="13"/>
      <c r="K291" s="13"/>
      <c r="L291" s="13"/>
      <c r="M291" s="13"/>
      <c r="N291" s="2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</row>
    <row r="292" customFormat="false" ht="12.75" hidden="false" customHeight="true" outlineLevel="0" collapsed="false">
      <c r="A292" s="63"/>
      <c r="B292" s="64"/>
      <c r="C292" s="63"/>
      <c r="D292" s="3"/>
      <c r="E292" s="13"/>
      <c r="F292" s="65"/>
      <c r="G292" s="13"/>
      <c r="H292" s="13"/>
      <c r="I292" s="13"/>
      <c r="J292" s="13"/>
      <c r="K292" s="13"/>
      <c r="L292" s="13"/>
      <c r="M292" s="13"/>
      <c r="N292" s="2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</row>
    <row r="293" customFormat="false" ht="12.75" hidden="false" customHeight="true" outlineLevel="0" collapsed="false">
      <c r="A293" s="63"/>
      <c r="B293" s="64"/>
      <c r="C293" s="63"/>
      <c r="D293" s="3"/>
      <c r="E293" s="13"/>
      <c r="F293" s="65"/>
      <c r="G293" s="13"/>
      <c r="H293" s="13"/>
      <c r="I293" s="13"/>
      <c r="J293" s="13"/>
      <c r="K293" s="13"/>
      <c r="L293" s="13"/>
      <c r="M293" s="13"/>
      <c r="N293" s="2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</row>
    <row r="294" customFormat="false" ht="12.75" hidden="false" customHeight="true" outlineLevel="0" collapsed="false">
      <c r="A294" s="63"/>
      <c r="B294" s="64"/>
      <c r="C294" s="63"/>
      <c r="D294" s="3"/>
      <c r="E294" s="13"/>
      <c r="F294" s="65"/>
      <c r="G294" s="13"/>
      <c r="H294" s="13"/>
      <c r="I294" s="13"/>
      <c r="J294" s="13"/>
      <c r="K294" s="13"/>
      <c r="L294" s="13"/>
      <c r="M294" s="13"/>
      <c r="N294" s="2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</row>
    <row r="295" customFormat="false" ht="12.75" hidden="false" customHeight="true" outlineLevel="0" collapsed="false">
      <c r="A295" s="63"/>
      <c r="B295" s="64"/>
      <c r="C295" s="63"/>
      <c r="D295" s="3"/>
      <c r="E295" s="13"/>
      <c r="F295" s="65"/>
      <c r="G295" s="13"/>
      <c r="H295" s="13"/>
      <c r="I295" s="13"/>
      <c r="J295" s="13"/>
      <c r="K295" s="13"/>
      <c r="L295" s="13"/>
      <c r="M295" s="13"/>
      <c r="N295" s="2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</row>
    <row r="296" customFormat="false" ht="12.75" hidden="false" customHeight="true" outlineLevel="0" collapsed="false">
      <c r="A296" s="63"/>
      <c r="B296" s="64"/>
      <c r="C296" s="63"/>
      <c r="D296" s="3"/>
      <c r="E296" s="13"/>
      <c r="F296" s="65"/>
      <c r="G296" s="13"/>
      <c r="H296" s="13"/>
      <c r="I296" s="13"/>
      <c r="J296" s="13"/>
      <c r="K296" s="13"/>
      <c r="L296" s="13"/>
      <c r="M296" s="13"/>
      <c r="N296" s="2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</row>
    <row r="297" customFormat="false" ht="12.75" hidden="false" customHeight="true" outlineLevel="0" collapsed="false">
      <c r="A297" s="63"/>
      <c r="B297" s="64"/>
      <c r="C297" s="63"/>
      <c r="D297" s="3"/>
      <c r="E297" s="13"/>
      <c r="F297" s="65"/>
      <c r="G297" s="13"/>
      <c r="H297" s="13"/>
      <c r="I297" s="13"/>
      <c r="J297" s="13"/>
      <c r="K297" s="13"/>
      <c r="L297" s="13"/>
      <c r="M297" s="13"/>
      <c r="N297" s="2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</row>
    <row r="298" customFormat="false" ht="12.75" hidden="false" customHeight="true" outlineLevel="0" collapsed="false">
      <c r="A298" s="63"/>
      <c r="B298" s="64"/>
      <c r="C298" s="63"/>
      <c r="D298" s="3"/>
      <c r="E298" s="13"/>
      <c r="F298" s="65"/>
      <c r="G298" s="13"/>
      <c r="H298" s="13"/>
      <c r="I298" s="13"/>
      <c r="J298" s="13"/>
      <c r="K298" s="13"/>
      <c r="L298" s="13"/>
      <c r="M298" s="13"/>
      <c r="N298" s="2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</row>
    <row r="299" customFormat="false" ht="12.75" hidden="false" customHeight="true" outlineLevel="0" collapsed="false">
      <c r="A299" s="63"/>
      <c r="B299" s="64"/>
      <c r="C299" s="63"/>
      <c r="D299" s="3"/>
      <c r="E299" s="13"/>
      <c r="F299" s="65"/>
      <c r="G299" s="13"/>
      <c r="H299" s="13"/>
      <c r="I299" s="13"/>
      <c r="J299" s="13"/>
      <c r="K299" s="13"/>
      <c r="L299" s="13"/>
      <c r="M299" s="13"/>
      <c r="N299" s="2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</row>
    <row r="300" customFormat="false" ht="12.75" hidden="false" customHeight="true" outlineLevel="0" collapsed="false">
      <c r="A300" s="63"/>
      <c r="B300" s="64"/>
      <c r="C300" s="63"/>
      <c r="D300" s="3"/>
      <c r="E300" s="13"/>
      <c r="F300" s="65"/>
      <c r="G300" s="13"/>
      <c r="H300" s="13"/>
      <c r="I300" s="13"/>
      <c r="J300" s="13"/>
      <c r="K300" s="13"/>
      <c r="L300" s="13"/>
      <c r="M300" s="13"/>
      <c r="N300" s="2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</row>
    <row r="301" customFormat="false" ht="12.75" hidden="false" customHeight="true" outlineLevel="0" collapsed="false">
      <c r="A301" s="63"/>
      <c r="B301" s="64"/>
      <c r="C301" s="63"/>
      <c r="D301" s="3"/>
      <c r="E301" s="13"/>
      <c r="F301" s="65"/>
      <c r="G301" s="13"/>
      <c r="H301" s="13"/>
      <c r="I301" s="13"/>
      <c r="J301" s="13"/>
      <c r="K301" s="13"/>
      <c r="L301" s="13"/>
      <c r="M301" s="13"/>
      <c r="N301" s="2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</row>
    <row r="302" customFormat="false" ht="12.75" hidden="false" customHeight="true" outlineLevel="0" collapsed="false">
      <c r="A302" s="63"/>
      <c r="B302" s="64"/>
      <c r="C302" s="63"/>
      <c r="D302" s="3"/>
      <c r="E302" s="13"/>
      <c r="F302" s="65"/>
      <c r="G302" s="13"/>
      <c r="H302" s="13"/>
      <c r="I302" s="13"/>
      <c r="J302" s="13"/>
      <c r="K302" s="13"/>
      <c r="L302" s="13"/>
      <c r="M302" s="13"/>
      <c r="N302" s="2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</row>
    <row r="303" customFormat="false" ht="12.75" hidden="false" customHeight="true" outlineLevel="0" collapsed="false">
      <c r="A303" s="63"/>
      <c r="B303" s="64"/>
      <c r="C303" s="63"/>
      <c r="D303" s="3"/>
      <c r="E303" s="13"/>
      <c r="F303" s="65"/>
      <c r="G303" s="13"/>
      <c r="H303" s="13"/>
      <c r="I303" s="13"/>
      <c r="J303" s="13"/>
      <c r="K303" s="13"/>
      <c r="L303" s="13"/>
      <c r="M303" s="13"/>
      <c r="N303" s="2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</row>
    <row r="304" customFormat="false" ht="12.75" hidden="false" customHeight="true" outlineLevel="0" collapsed="false">
      <c r="A304" s="63"/>
      <c r="B304" s="64"/>
      <c r="C304" s="63"/>
      <c r="D304" s="3"/>
      <c r="E304" s="13"/>
      <c r="F304" s="65"/>
      <c r="G304" s="13"/>
      <c r="H304" s="13"/>
      <c r="I304" s="13"/>
      <c r="J304" s="13"/>
      <c r="K304" s="13"/>
      <c r="L304" s="13"/>
      <c r="M304" s="13"/>
      <c r="N304" s="2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</row>
    <row r="305" customFormat="false" ht="12.75" hidden="false" customHeight="true" outlineLevel="0" collapsed="false">
      <c r="A305" s="63"/>
      <c r="B305" s="64"/>
      <c r="C305" s="63"/>
      <c r="D305" s="3"/>
      <c r="E305" s="13"/>
      <c r="F305" s="65"/>
      <c r="G305" s="13"/>
      <c r="H305" s="13"/>
      <c r="I305" s="13"/>
      <c r="J305" s="13"/>
      <c r="K305" s="13"/>
      <c r="L305" s="13"/>
      <c r="M305" s="13"/>
      <c r="N305" s="2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</row>
    <row r="306" customFormat="false" ht="12.75" hidden="false" customHeight="true" outlineLevel="0" collapsed="false">
      <c r="A306" s="63"/>
      <c r="B306" s="64"/>
      <c r="C306" s="63"/>
      <c r="D306" s="3"/>
      <c r="E306" s="13"/>
      <c r="F306" s="65"/>
      <c r="G306" s="13"/>
      <c r="H306" s="13"/>
      <c r="I306" s="13"/>
      <c r="J306" s="13"/>
      <c r="K306" s="13"/>
      <c r="L306" s="13"/>
      <c r="M306" s="13"/>
      <c r="N306" s="2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</row>
    <row r="307" customFormat="false" ht="12.75" hidden="false" customHeight="true" outlineLevel="0" collapsed="false">
      <c r="A307" s="63"/>
      <c r="B307" s="64"/>
      <c r="C307" s="63"/>
      <c r="D307" s="3"/>
      <c r="E307" s="13"/>
      <c r="F307" s="65"/>
      <c r="G307" s="13"/>
      <c r="H307" s="13"/>
      <c r="I307" s="13"/>
      <c r="J307" s="13"/>
      <c r="K307" s="13"/>
      <c r="L307" s="13"/>
      <c r="M307" s="13"/>
      <c r="N307" s="2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</row>
    <row r="308" customFormat="false" ht="12.75" hidden="false" customHeight="true" outlineLevel="0" collapsed="false">
      <c r="A308" s="63"/>
      <c r="B308" s="64"/>
      <c r="C308" s="63"/>
      <c r="D308" s="3"/>
      <c r="E308" s="13"/>
      <c r="F308" s="65"/>
      <c r="G308" s="13"/>
      <c r="H308" s="13"/>
      <c r="I308" s="13"/>
      <c r="J308" s="13"/>
      <c r="K308" s="13"/>
      <c r="L308" s="13"/>
      <c r="M308" s="13"/>
      <c r="N308" s="2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</row>
    <row r="309" customFormat="false" ht="12.75" hidden="false" customHeight="true" outlineLevel="0" collapsed="false">
      <c r="A309" s="63"/>
      <c r="B309" s="64"/>
      <c r="C309" s="63"/>
      <c r="D309" s="3"/>
      <c r="E309" s="13"/>
      <c r="F309" s="65"/>
      <c r="G309" s="13"/>
      <c r="H309" s="13"/>
      <c r="I309" s="13"/>
      <c r="J309" s="13"/>
      <c r="K309" s="13"/>
      <c r="L309" s="13"/>
      <c r="M309" s="13"/>
      <c r="N309" s="2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</row>
    <row r="310" customFormat="false" ht="12.75" hidden="false" customHeight="true" outlineLevel="0" collapsed="false">
      <c r="A310" s="63"/>
      <c r="B310" s="64"/>
      <c r="C310" s="63"/>
      <c r="D310" s="3"/>
      <c r="E310" s="13"/>
      <c r="F310" s="65"/>
      <c r="G310" s="13"/>
      <c r="H310" s="13"/>
      <c r="I310" s="13"/>
      <c r="J310" s="13"/>
      <c r="K310" s="13"/>
      <c r="L310" s="13"/>
      <c r="M310" s="13"/>
      <c r="N310" s="2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</row>
    <row r="311" customFormat="false" ht="12.75" hidden="false" customHeight="true" outlineLevel="0" collapsed="false">
      <c r="A311" s="63"/>
      <c r="B311" s="64"/>
      <c r="C311" s="63"/>
      <c r="D311" s="3"/>
      <c r="E311" s="13"/>
      <c r="F311" s="65"/>
      <c r="G311" s="13"/>
      <c r="H311" s="13"/>
      <c r="I311" s="13"/>
      <c r="J311" s="13"/>
      <c r="K311" s="13"/>
      <c r="L311" s="13"/>
      <c r="M311" s="13"/>
      <c r="N311" s="2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</row>
    <row r="312" customFormat="false" ht="12.75" hidden="false" customHeight="true" outlineLevel="0" collapsed="false">
      <c r="A312" s="63"/>
      <c r="B312" s="64"/>
      <c r="C312" s="63"/>
      <c r="D312" s="3"/>
      <c r="E312" s="13"/>
      <c r="F312" s="65"/>
      <c r="G312" s="13"/>
      <c r="H312" s="13"/>
      <c r="I312" s="13"/>
      <c r="J312" s="13"/>
      <c r="K312" s="13"/>
      <c r="L312" s="13"/>
      <c r="M312" s="13"/>
      <c r="N312" s="2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</row>
    <row r="313" customFormat="false" ht="12.75" hidden="false" customHeight="true" outlineLevel="0" collapsed="false">
      <c r="A313" s="63"/>
      <c r="B313" s="64"/>
      <c r="C313" s="63"/>
      <c r="D313" s="3"/>
      <c r="E313" s="13"/>
      <c r="F313" s="65"/>
      <c r="G313" s="13"/>
      <c r="H313" s="13"/>
      <c r="I313" s="13"/>
      <c r="J313" s="13"/>
      <c r="K313" s="13"/>
      <c r="L313" s="13"/>
      <c r="M313" s="13"/>
      <c r="N313" s="2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</row>
    <row r="314" customFormat="false" ht="12.75" hidden="false" customHeight="true" outlineLevel="0" collapsed="false">
      <c r="A314" s="63"/>
      <c r="B314" s="64"/>
      <c r="C314" s="63"/>
      <c r="D314" s="3"/>
      <c r="E314" s="13"/>
      <c r="F314" s="65"/>
      <c r="G314" s="13"/>
      <c r="H314" s="13"/>
      <c r="I314" s="13"/>
      <c r="J314" s="13"/>
      <c r="K314" s="13"/>
      <c r="L314" s="13"/>
      <c r="M314" s="13"/>
      <c r="N314" s="2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</row>
    <row r="315" customFormat="false" ht="12.75" hidden="false" customHeight="true" outlineLevel="0" collapsed="false">
      <c r="A315" s="63"/>
      <c r="B315" s="64"/>
      <c r="C315" s="63"/>
      <c r="D315" s="3"/>
      <c r="E315" s="13"/>
      <c r="F315" s="65"/>
      <c r="G315" s="13"/>
      <c r="H315" s="13"/>
      <c r="I315" s="13"/>
      <c r="J315" s="13"/>
      <c r="K315" s="13"/>
      <c r="L315" s="13"/>
      <c r="M315" s="13"/>
      <c r="N315" s="2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</row>
    <row r="316" customFormat="false" ht="12.75" hidden="false" customHeight="true" outlineLevel="0" collapsed="false">
      <c r="A316" s="63"/>
      <c r="B316" s="64"/>
      <c r="C316" s="63"/>
      <c r="D316" s="3"/>
      <c r="E316" s="13"/>
      <c r="F316" s="65"/>
      <c r="G316" s="13"/>
      <c r="H316" s="13"/>
      <c r="I316" s="13"/>
      <c r="J316" s="13"/>
      <c r="K316" s="13"/>
      <c r="L316" s="13"/>
      <c r="M316" s="13"/>
      <c r="N316" s="2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</row>
    <row r="317" customFormat="false" ht="12.75" hidden="false" customHeight="true" outlineLevel="0" collapsed="false">
      <c r="A317" s="63"/>
      <c r="B317" s="64"/>
      <c r="C317" s="63"/>
      <c r="D317" s="3"/>
      <c r="E317" s="13"/>
      <c r="F317" s="65"/>
      <c r="G317" s="13"/>
      <c r="H317" s="13"/>
      <c r="I317" s="13"/>
      <c r="J317" s="13"/>
      <c r="K317" s="13"/>
      <c r="L317" s="13"/>
      <c r="M317" s="13"/>
      <c r="N317" s="2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</row>
    <row r="318" customFormat="false" ht="12.75" hidden="false" customHeight="true" outlineLevel="0" collapsed="false">
      <c r="A318" s="63"/>
      <c r="B318" s="64"/>
      <c r="C318" s="63"/>
      <c r="D318" s="3"/>
      <c r="E318" s="13"/>
      <c r="F318" s="65"/>
      <c r="G318" s="13"/>
      <c r="H318" s="13"/>
      <c r="I318" s="13"/>
      <c r="J318" s="13"/>
      <c r="K318" s="13"/>
      <c r="L318" s="13"/>
      <c r="M318" s="13"/>
      <c r="N318" s="2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</row>
    <row r="319" customFormat="false" ht="12.75" hidden="false" customHeight="true" outlineLevel="0" collapsed="false">
      <c r="A319" s="63"/>
      <c r="B319" s="64"/>
      <c r="C319" s="63"/>
      <c r="D319" s="3"/>
      <c r="E319" s="13"/>
      <c r="F319" s="65"/>
      <c r="G319" s="13"/>
      <c r="H319" s="13"/>
      <c r="I319" s="13"/>
      <c r="J319" s="13"/>
      <c r="K319" s="13"/>
      <c r="L319" s="13"/>
      <c r="M319" s="13"/>
      <c r="N319" s="2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</row>
    <row r="320" customFormat="false" ht="12.75" hidden="false" customHeight="true" outlineLevel="0" collapsed="false">
      <c r="A320" s="63"/>
      <c r="B320" s="64"/>
      <c r="C320" s="63"/>
      <c r="D320" s="3"/>
      <c r="E320" s="13"/>
      <c r="F320" s="65"/>
      <c r="G320" s="13"/>
      <c r="H320" s="13"/>
      <c r="I320" s="13"/>
      <c r="J320" s="13"/>
      <c r="K320" s="13"/>
      <c r="L320" s="13"/>
      <c r="M320" s="13"/>
      <c r="N320" s="2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</row>
    <row r="321" customFormat="false" ht="12.75" hidden="false" customHeight="true" outlineLevel="0" collapsed="false">
      <c r="A321" s="63"/>
      <c r="B321" s="64"/>
      <c r="C321" s="63"/>
      <c r="D321" s="3"/>
      <c r="E321" s="13"/>
      <c r="F321" s="65"/>
      <c r="G321" s="13"/>
      <c r="H321" s="13"/>
      <c r="I321" s="13"/>
      <c r="J321" s="13"/>
      <c r="K321" s="13"/>
      <c r="L321" s="13"/>
      <c r="M321" s="13"/>
      <c r="N321" s="2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</row>
    <row r="322" customFormat="false" ht="12.75" hidden="false" customHeight="true" outlineLevel="0" collapsed="false">
      <c r="A322" s="63"/>
      <c r="B322" s="64"/>
      <c r="C322" s="63"/>
      <c r="D322" s="3"/>
      <c r="E322" s="13"/>
      <c r="F322" s="65"/>
      <c r="G322" s="13"/>
      <c r="H322" s="13"/>
      <c r="I322" s="13"/>
      <c r="J322" s="13"/>
      <c r="K322" s="13"/>
      <c r="L322" s="13"/>
      <c r="M322" s="13"/>
      <c r="N322" s="2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</row>
    <row r="323" customFormat="false" ht="12.75" hidden="false" customHeight="true" outlineLevel="0" collapsed="false">
      <c r="A323" s="63"/>
      <c r="B323" s="64"/>
      <c r="C323" s="63"/>
      <c r="D323" s="3"/>
      <c r="E323" s="13"/>
      <c r="F323" s="65"/>
      <c r="G323" s="13"/>
      <c r="H323" s="13"/>
      <c r="I323" s="13"/>
      <c r="J323" s="13"/>
      <c r="K323" s="13"/>
      <c r="L323" s="13"/>
      <c r="M323" s="13"/>
      <c r="N323" s="2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</row>
    <row r="324" customFormat="false" ht="12.75" hidden="false" customHeight="true" outlineLevel="0" collapsed="false">
      <c r="A324" s="63"/>
      <c r="B324" s="64"/>
      <c r="C324" s="63"/>
      <c r="D324" s="3"/>
      <c r="E324" s="13"/>
      <c r="F324" s="65"/>
      <c r="G324" s="13"/>
      <c r="H324" s="13"/>
      <c r="I324" s="13"/>
      <c r="J324" s="13"/>
      <c r="K324" s="13"/>
      <c r="L324" s="13"/>
      <c r="M324" s="13"/>
      <c r="N324" s="2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</row>
    <row r="325" customFormat="false" ht="12.75" hidden="false" customHeight="true" outlineLevel="0" collapsed="false">
      <c r="A325" s="63"/>
      <c r="B325" s="64"/>
      <c r="C325" s="63"/>
      <c r="D325" s="3"/>
      <c r="E325" s="13"/>
      <c r="F325" s="65"/>
      <c r="G325" s="13"/>
      <c r="H325" s="13"/>
      <c r="I325" s="13"/>
      <c r="J325" s="13"/>
      <c r="K325" s="13"/>
      <c r="L325" s="13"/>
      <c r="M325" s="13"/>
      <c r="N325" s="2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</row>
    <row r="326" customFormat="false" ht="12.75" hidden="false" customHeight="true" outlineLevel="0" collapsed="false">
      <c r="A326" s="63"/>
      <c r="B326" s="64"/>
      <c r="C326" s="63"/>
      <c r="D326" s="3"/>
      <c r="E326" s="13"/>
      <c r="F326" s="65"/>
      <c r="G326" s="13"/>
      <c r="H326" s="13"/>
      <c r="I326" s="13"/>
      <c r="J326" s="13"/>
      <c r="K326" s="13"/>
      <c r="L326" s="13"/>
      <c r="M326" s="13"/>
      <c r="N326" s="2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</row>
    <row r="327" customFormat="false" ht="12.75" hidden="false" customHeight="true" outlineLevel="0" collapsed="false">
      <c r="A327" s="63"/>
      <c r="B327" s="64"/>
      <c r="C327" s="63"/>
      <c r="D327" s="3"/>
      <c r="E327" s="13"/>
      <c r="F327" s="65"/>
      <c r="G327" s="13"/>
      <c r="H327" s="13"/>
      <c r="I327" s="13"/>
      <c r="J327" s="13"/>
      <c r="K327" s="13"/>
      <c r="L327" s="13"/>
      <c r="M327" s="13"/>
      <c r="N327" s="2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</row>
    <row r="328" customFormat="false" ht="12.75" hidden="false" customHeight="true" outlineLevel="0" collapsed="false">
      <c r="A328" s="63"/>
      <c r="B328" s="64"/>
      <c r="C328" s="63"/>
      <c r="D328" s="3"/>
      <c r="E328" s="13"/>
      <c r="F328" s="65"/>
      <c r="G328" s="13"/>
      <c r="H328" s="13"/>
      <c r="I328" s="13"/>
      <c r="J328" s="13"/>
      <c r="K328" s="13"/>
      <c r="L328" s="13"/>
      <c r="M328" s="13"/>
      <c r="N328" s="2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</row>
    <row r="329" customFormat="false" ht="12.75" hidden="false" customHeight="true" outlineLevel="0" collapsed="false">
      <c r="A329" s="63"/>
      <c r="B329" s="64"/>
      <c r="C329" s="63"/>
      <c r="D329" s="3"/>
      <c r="E329" s="13"/>
      <c r="F329" s="65"/>
      <c r="G329" s="13"/>
      <c r="H329" s="13"/>
      <c r="I329" s="13"/>
      <c r="J329" s="13"/>
      <c r="K329" s="13"/>
      <c r="L329" s="13"/>
      <c r="M329" s="13"/>
      <c r="N329" s="2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</row>
    <row r="330" customFormat="false" ht="12.75" hidden="false" customHeight="true" outlineLevel="0" collapsed="false">
      <c r="A330" s="63"/>
      <c r="B330" s="64"/>
      <c r="C330" s="63"/>
      <c r="D330" s="3"/>
      <c r="E330" s="13"/>
      <c r="F330" s="65"/>
      <c r="G330" s="13"/>
      <c r="H330" s="13"/>
      <c r="I330" s="13"/>
      <c r="J330" s="13"/>
      <c r="K330" s="13"/>
      <c r="L330" s="13"/>
      <c r="M330" s="13"/>
      <c r="N330" s="2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</row>
    <row r="331" customFormat="false" ht="12.75" hidden="false" customHeight="true" outlineLevel="0" collapsed="false">
      <c r="A331" s="63"/>
      <c r="B331" s="64"/>
      <c r="C331" s="63"/>
      <c r="D331" s="3"/>
      <c r="E331" s="13"/>
      <c r="F331" s="65"/>
      <c r="G331" s="13"/>
      <c r="H331" s="13"/>
      <c r="I331" s="13"/>
      <c r="J331" s="13"/>
      <c r="K331" s="13"/>
      <c r="L331" s="13"/>
      <c r="M331" s="13"/>
      <c r="N331" s="2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</row>
    <row r="332" customFormat="false" ht="12.75" hidden="false" customHeight="true" outlineLevel="0" collapsed="false">
      <c r="A332" s="63"/>
      <c r="B332" s="64"/>
      <c r="C332" s="63"/>
      <c r="D332" s="3"/>
      <c r="E332" s="13"/>
      <c r="F332" s="65"/>
      <c r="G332" s="13"/>
      <c r="H332" s="13"/>
      <c r="I332" s="13"/>
      <c r="J332" s="13"/>
      <c r="K332" s="13"/>
      <c r="L332" s="13"/>
      <c r="M332" s="13"/>
      <c r="N332" s="2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</row>
    <row r="333" customFormat="false" ht="12.75" hidden="false" customHeight="true" outlineLevel="0" collapsed="false">
      <c r="A333" s="63"/>
      <c r="B333" s="64"/>
      <c r="C333" s="63"/>
      <c r="D333" s="3"/>
      <c r="E333" s="13"/>
      <c r="F333" s="65"/>
      <c r="G333" s="13"/>
      <c r="H333" s="13"/>
      <c r="I333" s="13"/>
      <c r="J333" s="13"/>
      <c r="K333" s="13"/>
      <c r="L333" s="13"/>
      <c r="M333" s="13"/>
      <c r="N333" s="2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</row>
    <row r="334" customFormat="false" ht="12.75" hidden="false" customHeight="true" outlineLevel="0" collapsed="false">
      <c r="A334" s="63"/>
      <c r="B334" s="64"/>
      <c r="C334" s="63"/>
      <c r="D334" s="3"/>
      <c r="E334" s="13"/>
      <c r="F334" s="65"/>
      <c r="G334" s="13"/>
      <c r="H334" s="13"/>
      <c r="I334" s="13"/>
      <c r="J334" s="13"/>
      <c r="K334" s="13"/>
      <c r="L334" s="13"/>
      <c r="M334" s="13"/>
      <c r="N334" s="2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</row>
    <row r="335" customFormat="false" ht="12.75" hidden="false" customHeight="true" outlineLevel="0" collapsed="false">
      <c r="A335" s="63"/>
      <c r="B335" s="64"/>
      <c r="C335" s="63"/>
      <c r="D335" s="3"/>
      <c r="E335" s="13"/>
      <c r="F335" s="65"/>
      <c r="G335" s="13"/>
      <c r="H335" s="13"/>
      <c r="I335" s="13"/>
      <c r="J335" s="13"/>
      <c r="K335" s="13"/>
      <c r="L335" s="13"/>
      <c r="M335" s="13"/>
      <c r="N335" s="2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</row>
    <row r="336" customFormat="false" ht="12.75" hidden="false" customHeight="true" outlineLevel="0" collapsed="false">
      <c r="A336" s="63"/>
      <c r="B336" s="64"/>
      <c r="C336" s="63"/>
      <c r="D336" s="3"/>
      <c r="E336" s="13"/>
      <c r="F336" s="65"/>
      <c r="G336" s="13"/>
      <c r="H336" s="13"/>
      <c r="I336" s="13"/>
      <c r="J336" s="13"/>
      <c r="K336" s="13"/>
      <c r="L336" s="13"/>
      <c r="M336" s="13"/>
      <c r="N336" s="2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</row>
    <row r="337" customFormat="false" ht="12.75" hidden="false" customHeight="true" outlineLevel="0" collapsed="false">
      <c r="A337" s="63"/>
      <c r="B337" s="64"/>
      <c r="C337" s="63"/>
      <c r="D337" s="3"/>
      <c r="E337" s="13"/>
      <c r="F337" s="65"/>
      <c r="G337" s="13"/>
      <c r="H337" s="13"/>
      <c r="I337" s="13"/>
      <c r="J337" s="13"/>
      <c r="K337" s="13"/>
      <c r="L337" s="13"/>
      <c r="M337" s="13"/>
      <c r="N337" s="2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</row>
    <row r="338" customFormat="false" ht="12.75" hidden="false" customHeight="true" outlineLevel="0" collapsed="false">
      <c r="A338" s="63"/>
      <c r="B338" s="64"/>
      <c r="C338" s="63"/>
      <c r="D338" s="3"/>
      <c r="E338" s="13"/>
      <c r="F338" s="65"/>
      <c r="G338" s="13"/>
      <c r="H338" s="13"/>
      <c r="I338" s="13"/>
      <c r="J338" s="13"/>
      <c r="K338" s="13"/>
      <c r="L338" s="13"/>
      <c r="M338" s="13"/>
      <c r="N338" s="2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</row>
    <row r="339" customFormat="false" ht="12.75" hidden="false" customHeight="true" outlineLevel="0" collapsed="false">
      <c r="A339" s="63"/>
      <c r="B339" s="64"/>
      <c r="C339" s="63"/>
      <c r="D339" s="3"/>
      <c r="E339" s="13"/>
      <c r="F339" s="65"/>
      <c r="G339" s="13"/>
      <c r="H339" s="13"/>
      <c r="I339" s="13"/>
      <c r="J339" s="13"/>
      <c r="K339" s="13"/>
      <c r="L339" s="13"/>
      <c r="M339" s="13"/>
      <c r="N339" s="2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</row>
    <row r="340" customFormat="false" ht="12.75" hidden="false" customHeight="true" outlineLevel="0" collapsed="false">
      <c r="A340" s="63"/>
      <c r="B340" s="64"/>
      <c r="C340" s="63"/>
      <c r="D340" s="3"/>
      <c r="E340" s="13"/>
      <c r="F340" s="65"/>
      <c r="G340" s="13"/>
      <c r="H340" s="13"/>
      <c r="I340" s="13"/>
      <c r="J340" s="13"/>
      <c r="K340" s="13"/>
      <c r="L340" s="13"/>
      <c r="M340" s="13"/>
      <c r="N340" s="2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</row>
    <row r="341" customFormat="false" ht="12.75" hidden="false" customHeight="true" outlineLevel="0" collapsed="false">
      <c r="A341" s="63"/>
      <c r="B341" s="64"/>
      <c r="C341" s="63"/>
      <c r="D341" s="3"/>
      <c r="E341" s="13"/>
      <c r="F341" s="65"/>
      <c r="G341" s="13"/>
      <c r="H341" s="13"/>
      <c r="I341" s="13"/>
      <c r="J341" s="13"/>
      <c r="K341" s="13"/>
      <c r="L341" s="13"/>
      <c r="M341" s="13"/>
      <c r="N341" s="2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</row>
    <row r="342" customFormat="false" ht="12.75" hidden="false" customHeight="true" outlineLevel="0" collapsed="false">
      <c r="A342" s="63"/>
      <c r="B342" s="64"/>
      <c r="C342" s="63"/>
      <c r="D342" s="3"/>
      <c r="E342" s="13"/>
      <c r="F342" s="65"/>
      <c r="G342" s="13"/>
      <c r="H342" s="13"/>
      <c r="I342" s="13"/>
      <c r="J342" s="13"/>
      <c r="K342" s="13"/>
      <c r="L342" s="13"/>
      <c r="M342" s="13"/>
      <c r="N342" s="2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</row>
    <row r="343" customFormat="false" ht="12.75" hidden="false" customHeight="true" outlineLevel="0" collapsed="false">
      <c r="A343" s="63"/>
      <c r="B343" s="64"/>
      <c r="C343" s="63"/>
      <c r="D343" s="3"/>
      <c r="E343" s="13"/>
      <c r="F343" s="65"/>
      <c r="G343" s="13"/>
      <c r="H343" s="13"/>
      <c r="I343" s="13"/>
      <c r="J343" s="13"/>
      <c r="K343" s="13"/>
      <c r="L343" s="13"/>
      <c r="M343" s="13"/>
      <c r="N343" s="2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</row>
    <row r="344" customFormat="false" ht="12.75" hidden="false" customHeight="true" outlineLevel="0" collapsed="false">
      <c r="A344" s="63"/>
      <c r="B344" s="64"/>
      <c r="C344" s="63"/>
      <c r="D344" s="3"/>
      <c r="E344" s="13"/>
      <c r="F344" s="65"/>
      <c r="G344" s="13"/>
      <c r="H344" s="13"/>
      <c r="I344" s="13"/>
      <c r="J344" s="13"/>
      <c r="K344" s="13"/>
      <c r="L344" s="13"/>
      <c r="M344" s="13"/>
      <c r="N344" s="2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</row>
    <row r="345" customFormat="false" ht="12.75" hidden="false" customHeight="true" outlineLevel="0" collapsed="false">
      <c r="A345" s="63"/>
      <c r="B345" s="64"/>
      <c r="C345" s="63"/>
      <c r="D345" s="3"/>
      <c r="E345" s="13"/>
      <c r="F345" s="65"/>
      <c r="G345" s="13"/>
      <c r="H345" s="13"/>
      <c r="I345" s="13"/>
      <c r="J345" s="13"/>
      <c r="K345" s="13"/>
      <c r="L345" s="13"/>
      <c r="M345" s="13"/>
      <c r="N345" s="2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</row>
    <row r="346" customFormat="false" ht="12.75" hidden="false" customHeight="true" outlineLevel="0" collapsed="false">
      <c r="A346" s="63"/>
      <c r="B346" s="64"/>
      <c r="C346" s="63"/>
      <c r="D346" s="3"/>
      <c r="E346" s="13"/>
      <c r="F346" s="65"/>
      <c r="G346" s="13"/>
      <c r="H346" s="13"/>
      <c r="I346" s="13"/>
      <c r="J346" s="13"/>
      <c r="K346" s="13"/>
      <c r="L346" s="13"/>
      <c r="M346" s="13"/>
      <c r="N346" s="2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</row>
    <row r="347" customFormat="false" ht="12.75" hidden="false" customHeight="true" outlineLevel="0" collapsed="false">
      <c r="A347" s="63"/>
      <c r="B347" s="64"/>
      <c r="C347" s="63"/>
      <c r="D347" s="3"/>
      <c r="E347" s="13"/>
      <c r="F347" s="65"/>
      <c r="G347" s="13"/>
      <c r="H347" s="13"/>
      <c r="I347" s="13"/>
      <c r="J347" s="13"/>
      <c r="K347" s="13"/>
      <c r="L347" s="13"/>
      <c r="M347" s="13"/>
      <c r="N347" s="2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</row>
    <row r="348" customFormat="false" ht="12.75" hidden="false" customHeight="true" outlineLevel="0" collapsed="false">
      <c r="A348" s="63"/>
      <c r="B348" s="64"/>
      <c r="C348" s="63"/>
      <c r="D348" s="3"/>
      <c r="E348" s="13"/>
      <c r="F348" s="65"/>
      <c r="G348" s="13"/>
      <c r="H348" s="13"/>
      <c r="I348" s="13"/>
      <c r="J348" s="13"/>
      <c r="K348" s="13"/>
      <c r="L348" s="13"/>
      <c r="M348" s="13"/>
      <c r="N348" s="2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</row>
    <row r="349" customFormat="false" ht="12.75" hidden="false" customHeight="true" outlineLevel="0" collapsed="false">
      <c r="A349" s="63"/>
      <c r="B349" s="64"/>
      <c r="C349" s="63"/>
      <c r="D349" s="3"/>
      <c r="E349" s="13"/>
      <c r="F349" s="65"/>
      <c r="G349" s="13"/>
      <c r="H349" s="13"/>
      <c r="I349" s="13"/>
      <c r="J349" s="13"/>
      <c r="K349" s="13"/>
      <c r="L349" s="13"/>
      <c r="M349" s="13"/>
      <c r="N349" s="2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</row>
    <row r="350" customFormat="false" ht="12.75" hidden="false" customHeight="true" outlineLevel="0" collapsed="false">
      <c r="A350" s="63"/>
      <c r="B350" s="64"/>
      <c r="C350" s="63"/>
      <c r="D350" s="3"/>
      <c r="E350" s="13"/>
      <c r="F350" s="65"/>
      <c r="G350" s="13"/>
      <c r="H350" s="13"/>
      <c r="I350" s="13"/>
      <c r="J350" s="13"/>
      <c r="K350" s="13"/>
      <c r="L350" s="13"/>
      <c r="M350" s="13"/>
      <c r="N350" s="2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</row>
    <row r="351" customFormat="false" ht="12.75" hidden="false" customHeight="true" outlineLevel="0" collapsed="false">
      <c r="A351" s="63"/>
      <c r="B351" s="64"/>
      <c r="C351" s="63"/>
      <c r="D351" s="3"/>
      <c r="E351" s="13"/>
      <c r="F351" s="65"/>
      <c r="G351" s="13"/>
      <c r="H351" s="13"/>
      <c r="I351" s="13"/>
      <c r="J351" s="13"/>
      <c r="K351" s="13"/>
      <c r="L351" s="13"/>
      <c r="M351" s="13"/>
      <c r="N351" s="2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</row>
    <row r="352" customFormat="false" ht="12.75" hidden="false" customHeight="true" outlineLevel="0" collapsed="false">
      <c r="A352" s="63"/>
      <c r="B352" s="64"/>
      <c r="C352" s="63"/>
      <c r="D352" s="3"/>
      <c r="E352" s="13"/>
      <c r="F352" s="65"/>
      <c r="G352" s="13"/>
      <c r="H352" s="13"/>
      <c r="I352" s="13"/>
      <c r="J352" s="13"/>
      <c r="K352" s="13"/>
      <c r="L352" s="13"/>
      <c r="M352" s="13"/>
      <c r="N352" s="2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</row>
    <row r="353" customFormat="false" ht="12.75" hidden="false" customHeight="true" outlineLevel="0" collapsed="false">
      <c r="A353" s="63"/>
      <c r="B353" s="64"/>
      <c r="C353" s="63"/>
      <c r="D353" s="3"/>
      <c r="E353" s="13"/>
      <c r="F353" s="65"/>
      <c r="G353" s="13"/>
      <c r="H353" s="13"/>
      <c r="I353" s="13"/>
      <c r="J353" s="13"/>
      <c r="K353" s="13"/>
      <c r="L353" s="13"/>
      <c r="M353" s="13"/>
      <c r="N353" s="2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</row>
    <row r="354" customFormat="false" ht="12.75" hidden="false" customHeight="true" outlineLevel="0" collapsed="false">
      <c r="A354" s="63"/>
      <c r="B354" s="64"/>
      <c r="C354" s="63"/>
      <c r="D354" s="3"/>
      <c r="E354" s="13"/>
      <c r="F354" s="65"/>
      <c r="G354" s="13"/>
      <c r="H354" s="13"/>
      <c r="I354" s="13"/>
      <c r="J354" s="13"/>
      <c r="K354" s="13"/>
      <c r="L354" s="13"/>
      <c r="M354" s="13"/>
      <c r="N354" s="2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</row>
    <row r="355" customFormat="false" ht="12.75" hidden="false" customHeight="true" outlineLevel="0" collapsed="false">
      <c r="A355" s="63"/>
      <c r="B355" s="64"/>
      <c r="C355" s="63"/>
      <c r="D355" s="3"/>
      <c r="E355" s="13"/>
      <c r="F355" s="65"/>
      <c r="G355" s="13"/>
      <c r="H355" s="13"/>
      <c r="I355" s="13"/>
      <c r="J355" s="13"/>
      <c r="K355" s="13"/>
      <c r="L355" s="13"/>
      <c r="M355" s="13"/>
      <c r="N355" s="2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</row>
    <row r="356" customFormat="false" ht="12.75" hidden="false" customHeight="true" outlineLevel="0" collapsed="false">
      <c r="A356" s="63"/>
      <c r="B356" s="64"/>
      <c r="C356" s="63"/>
      <c r="D356" s="3"/>
      <c r="E356" s="13"/>
      <c r="F356" s="65"/>
      <c r="G356" s="13"/>
      <c r="H356" s="13"/>
      <c r="I356" s="13"/>
      <c r="J356" s="13"/>
      <c r="K356" s="13"/>
      <c r="L356" s="13"/>
      <c r="M356" s="13"/>
      <c r="N356" s="2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</row>
    <row r="357" customFormat="false" ht="12.75" hidden="false" customHeight="true" outlineLevel="0" collapsed="false">
      <c r="A357" s="63"/>
      <c r="B357" s="64"/>
      <c r="C357" s="63"/>
      <c r="D357" s="3"/>
      <c r="E357" s="13"/>
      <c r="F357" s="65"/>
      <c r="G357" s="13"/>
      <c r="H357" s="13"/>
      <c r="I357" s="13"/>
      <c r="J357" s="13"/>
      <c r="K357" s="13"/>
      <c r="L357" s="13"/>
      <c r="M357" s="13"/>
      <c r="N357" s="2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</row>
    <row r="358" customFormat="false" ht="12.75" hidden="false" customHeight="true" outlineLevel="0" collapsed="false">
      <c r="A358" s="63"/>
      <c r="B358" s="64"/>
      <c r="C358" s="63"/>
      <c r="D358" s="3"/>
      <c r="E358" s="13"/>
      <c r="F358" s="65"/>
      <c r="G358" s="13"/>
      <c r="H358" s="13"/>
      <c r="I358" s="13"/>
      <c r="J358" s="13"/>
      <c r="K358" s="13"/>
      <c r="L358" s="13"/>
      <c r="M358" s="13"/>
      <c r="N358" s="2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</row>
    <row r="359" customFormat="false" ht="12.75" hidden="false" customHeight="true" outlineLevel="0" collapsed="false">
      <c r="A359" s="63"/>
      <c r="B359" s="64"/>
      <c r="C359" s="63"/>
      <c r="D359" s="3"/>
      <c r="E359" s="13"/>
      <c r="F359" s="65"/>
      <c r="G359" s="13"/>
      <c r="H359" s="13"/>
      <c r="I359" s="13"/>
      <c r="J359" s="13"/>
      <c r="K359" s="13"/>
      <c r="L359" s="13"/>
      <c r="M359" s="13"/>
      <c r="N359" s="2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</row>
    <row r="360" customFormat="false" ht="12.75" hidden="false" customHeight="true" outlineLevel="0" collapsed="false">
      <c r="A360" s="63"/>
      <c r="B360" s="64"/>
      <c r="C360" s="63"/>
      <c r="D360" s="3"/>
      <c r="E360" s="13"/>
      <c r="F360" s="65"/>
      <c r="G360" s="13"/>
      <c r="H360" s="13"/>
      <c r="I360" s="13"/>
      <c r="J360" s="13"/>
      <c r="K360" s="13"/>
      <c r="L360" s="13"/>
      <c r="M360" s="13"/>
      <c r="N360" s="2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</row>
    <row r="361" customFormat="false" ht="12.75" hidden="false" customHeight="true" outlineLevel="0" collapsed="false">
      <c r="A361" s="63"/>
      <c r="B361" s="64"/>
      <c r="C361" s="63"/>
      <c r="D361" s="3"/>
      <c r="E361" s="13"/>
      <c r="F361" s="65"/>
      <c r="G361" s="13"/>
      <c r="H361" s="13"/>
      <c r="I361" s="13"/>
      <c r="J361" s="13"/>
      <c r="K361" s="13"/>
      <c r="L361" s="13"/>
      <c r="M361" s="13"/>
      <c r="N361" s="2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</row>
    <row r="362" customFormat="false" ht="12.75" hidden="false" customHeight="true" outlineLevel="0" collapsed="false">
      <c r="A362" s="63"/>
      <c r="B362" s="64"/>
      <c r="C362" s="63"/>
      <c r="D362" s="3"/>
      <c r="E362" s="13"/>
      <c r="F362" s="65"/>
      <c r="G362" s="13"/>
      <c r="H362" s="13"/>
      <c r="I362" s="13"/>
      <c r="J362" s="13"/>
      <c r="K362" s="13"/>
      <c r="L362" s="13"/>
      <c r="M362" s="13"/>
      <c r="N362" s="2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</row>
    <row r="363" customFormat="false" ht="12.75" hidden="false" customHeight="true" outlineLevel="0" collapsed="false">
      <c r="A363" s="63"/>
      <c r="B363" s="64"/>
      <c r="C363" s="63"/>
      <c r="D363" s="3"/>
      <c r="E363" s="13"/>
      <c r="F363" s="65"/>
      <c r="G363" s="13"/>
      <c r="H363" s="13"/>
      <c r="I363" s="13"/>
      <c r="J363" s="13"/>
      <c r="K363" s="13"/>
      <c r="L363" s="13"/>
      <c r="M363" s="13"/>
      <c r="N363" s="2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</row>
    <row r="364" customFormat="false" ht="12.75" hidden="false" customHeight="true" outlineLevel="0" collapsed="false">
      <c r="A364" s="63"/>
      <c r="B364" s="64"/>
      <c r="C364" s="63"/>
      <c r="D364" s="3"/>
      <c r="E364" s="13"/>
      <c r="F364" s="65"/>
      <c r="G364" s="13"/>
      <c r="H364" s="13"/>
      <c r="I364" s="13"/>
      <c r="J364" s="13"/>
      <c r="K364" s="13"/>
      <c r="L364" s="13"/>
      <c r="M364" s="13"/>
      <c r="N364" s="2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</row>
    <row r="365" customFormat="false" ht="12.75" hidden="false" customHeight="true" outlineLevel="0" collapsed="false">
      <c r="A365" s="63"/>
      <c r="B365" s="64"/>
      <c r="C365" s="63"/>
      <c r="D365" s="3"/>
      <c r="E365" s="13"/>
      <c r="F365" s="65"/>
      <c r="G365" s="13"/>
      <c r="H365" s="13"/>
      <c r="I365" s="13"/>
      <c r="J365" s="13"/>
      <c r="K365" s="13"/>
      <c r="L365" s="13"/>
      <c r="M365" s="13"/>
      <c r="N365" s="2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</row>
    <row r="366" customFormat="false" ht="12.75" hidden="false" customHeight="true" outlineLevel="0" collapsed="false">
      <c r="A366" s="63"/>
      <c r="B366" s="64"/>
      <c r="C366" s="63"/>
      <c r="D366" s="3"/>
      <c r="E366" s="13"/>
      <c r="F366" s="65"/>
      <c r="G366" s="13"/>
      <c r="H366" s="13"/>
      <c r="I366" s="13"/>
      <c r="J366" s="13"/>
      <c r="K366" s="13"/>
      <c r="L366" s="13"/>
      <c r="M366" s="13"/>
      <c r="N366" s="2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</row>
    <row r="367" customFormat="false" ht="12.75" hidden="false" customHeight="true" outlineLevel="0" collapsed="false">
      <c r="A367" s="63"/>
      <c r="B367" s="64"/>
      <c r="C367" s="63"/>
      <c r="D367" s="3"/>
      <c r="E367" s="13"/>
      <c r="F367" s="65"/>
      <c r="G367" s="13"/>
      <c r="H367" s="13"/>
      <c r="I367" s="13"/>
      <c r="J367" s="13"/>
      <c r="K367" s="13"/>
      <c r="L367" s="13"/>
      <c r="M367" s="13"/>
      <c r="N367" s="2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</row>
    <row r="368" customFormat="false" ht="12.75" hidden="false" customHeight="true" outlineLevel="0" collapsed="false">
      <c r="A368" s="63"/>
      <c r="B368" s="64"/>
      <c r="C368" s="63"/>
      <c r="D368" s="3"/>
      <c r="E368" s="13"/>
      <c r="F368" s="65"/>
      <c r="G368" s="13"/>
      <c r="H368" s="13"/>
      <c r="I368" s="13"/>
      <c r="J368" s="13"/>
      <c r="K368" s="13"/>
      <c r="L368" s="13"/>
      <c r="M368" s="13"/>
      <c r="N368" s="2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</row>
    <row r="369" customFormat="false" ht="12.75" hidden="false" customHeight="true" outlineLevel="0" collapsed="false">
      <c r="A369" s="63"/>
      <c r="B369" s="64"/>
      <c r="C369" s="63"/>
      <c r="D369" s="3"/>
      <c r="E369" s="13"/>
      <c r="F369" s="65"/>
      <c r="G369" s="13"/>
      <c r="H369" s="13"/>
      <c r="I369" s="13"/>
      <c r="J369" s="13"/>
      <c r="K369" s="13"/>
      <c r="L369" s="13"/>
      <c r="M369" s="13"/>
      <c r="N369" s="2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</row>
    <row r="370" customFormat="false" ht="12.75" hidden="false" customHeight="true" outlineLevel="0" collapsed="false">
      <c r="A370" s="63"/>
      <c r="B370" s="64"/>
      <c r="C370" s="63"/>
      <c r="D370" s="3"/>
      <c r="E370" s="13"/>
      <c r="F370" s="65"/>
      <c r="G370" s="13"/>
      <c r="H370" s="13"/>
      <c r="I370" s="13"/>
      <c r="J370" s="13"/>
      <c r="K370" s="13"/>
      <c r="L370" s="13"/>
      <c r="M370" s="13"/>
      <c r="N370" s="2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</row>
    <row r="371" customFormat="false" ht="12.75" hidden="false" customHeight="true" outlineLevel="0" collapsed="false">
      <c r="A371" s="63"/>
      <c r="B371" s="64"/>
      <c r="C371" s="63"/>
      <c r="D371" s="3"/>
      <c r="E371" s="13"/>
      <c r="F371" s="65"/>
      <c r="G371" s="13"/>
      <c r="H371" s="13"/>
      <c r="I371" s="13"/>
      <c r="J371" s="13"/>
      <c r="K371" s="13"/>
      <c r="L371" s="13"/>
      <c r="M371" s="13"/>
      <c r="N371" s="2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</row>
    <row r="372" customFormat="false" ht="12.75" hidden="false" customHeight="true" outlineLevel="0" collapsed="false">
      <c r="A372" s="63"/>
      <c r="B372" s="64"/>
      <c r="C372" s="63"/>
      <c r="D372" s="3"/>
      <c r="E372" s="13"/>
      <c r="F372" s="65"/>
      <c r="G372" s="13"/>
      <c r="H372" s="13"/>
      <c r="I372" s="13"/>
      <c r="J372" s="13"/>
      <c r="K372" s="13"/>
      <c r="L372" s="13"/>
      <c r="M372" s="13"/>
      <c r="N372" s="2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</row>
    <row r="373" customFormat="false" ht="12.75" hidden="false" customHeight="true" outlineLevel="0" collapsed="false">
      <c r="A373" s="63"/>
      <c r="B373" s="64"/>
      <c r="C373" s="63"/>
      <c r="D373" s="3"/>
      <c r="E373" s="13"/>
      <c r="F373" s="65"/>
      <c r="G373" s="13"/>
      <c r="H373" s="13"/>
      <c r="I373" s="13"/>
      <c r="J373" s="13"/>
      <c r="K373" s="13"/>
      <c r="L373" s="13"/>
      <c r="M373" s="13"/>
      <c r="N373" s="2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</row>
    <row r="374" customFormat="false" ht="12.75" hidden="false" customHeight="true" outlineLevel="0" collapsed="false">
      <c r="A374" s="63"/>
      <c r="B374" s="64"/>
      <c r="C374" s="63"/>
      <c r="D374" s="3"/>
      <c r="E374" s="13"/>
      <c r="F374" s="65"/>
      <c r="G374" s="13"/>
      <c r="H374" s="13"/>
      <c r="I374" s="13"/>
      <c r="J374" s="13"/>
      <c r="K374" s="13"/>
      <c r="L374" s="13"/>
      <c r="M374" s="13"/>
      <c r="N374" s="2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</row>
    <row r="375" customFormat="false" ht="12.75" hidden="false" customHeight="true" outlineLevel="0" collapsed="false">
      <c r="A375" s="63"/>
      <c r="B375" s="64"/>
      <c r="C375" s="63"/>
      <c r="D375" s="3"/>
      <c r="E375" s="13"/>
      <c r="F375" s="65"/>
      <c r="G375" s="13"/>
      <c r="H375" s="13"/>
      <c r="I375" s="13"/>
      <c r="J375" s="13"/>
      <c r="K375" s="13"/>
      <c r="L375" s="13"/>
      <c r="M375" s="13"/>
      <c r="N375" s="2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</row>
    <row r="376" customFormat="false" ht="12.75" hidden="false" customHeight="true" outlineLevel="0" collapsed="false">
      <c r="A376" s="63"/>
      <c r="B376" s="64"/>
      <c r="C376" s="63"/>
      <c r="D376" s="3"/>
      <c r="E376" s="13"/>
      <c r="F376" s="65"/>
      <c r="G376" s="13"/>
      <c r="H376" s="13"/>
      <c r="I376" s="13"/>
      <c r="J376" s="13"/>
      <c r="K376" s="13"/>
      <c r="L376" s="13"/>
      <c r="M376" s="13"/>
      <c r="N376" s="2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</row>
    <row r="377" customFormat="false" ht="12.75" hidden="false" customHeight="true" outlineLevel="0" collapsed="false">
      <c r="A377" s="63"/>
      <c r="B377" s="64"/>
      <c r="C377" s="63"/>
      <c r="D377" s="3"/>
      <c r="E377" s="13"/>
      <c r="F377" s="65"/>
      <c r="G377" s="13"/>
      <c r="H377" s="13"/>
      <c r="I377" s="13"/>
      <c r="J377" s="13"/>
      <c r="K377" s="13"/>
      <c r="L377" s="13"/>
      <c r="M377" s="13"/>
      <c r="N377" s="2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</row>
    <row r="378" customFormat="false" ht="12.75" hidden="false" customHeight="true" outlineLevel="0" collapsed="false">
      <c r="A378" s="63"/>
      <c r="B378" s="64"/>
      <c r="C378" s="63"/>
      <c r="D378" s="3"/>
      <c r="E378" s="13"/>
      <c r="F378" s="65"/>
      <c r="G378" s="13"/>
      <c r="H378" s="13"/>
      <c r="I378" s="13"/>
      <c r="J378" s="13"/>
      <c r="K378" s="13"/>
      <c r="L378" s="13"/>
      <c r="M378" s="13"/>
      <c r="N378" s="2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</row>
    <row r="379" customFormat="false" ht="12.75" hidden="false" customHeight="true" outlineLevel="0" collapsed="false">
      <c r="A379" s="63"/>
      <c r="B379" s="64"/>
      <c r="C379" s="63"/>
      <c r="D379" s="3"/>
      <c r="E379" s="13"/>
      <c r="F379" s="65"/>
      <c r="G379" s="13"/>
      <c r="H379" s="13"/>
      <c r="I379" s="13"/>
      <c r="J379" s="13"/>
      <c r="K379" s="13"/>
      <c r="L379" s="13"/>
      <c r="M379" s="13"/>
      <c r="N379" s="2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</row>
    <row r="380" customFormat="false" ht="12.75" hidden="false" customHeight="true" outlineLevel="0" collapsed="false">
      <c r="A380" s="63"/>
      <c r="B380" s="64"/>
      <c r="C380" s="63"/>
      <c r="D380" s="3"/>
      <c r="E380" s="13"/>
      <c r="F380" s="65"/>
      <c r="G380" s="13"/>
      <c r="H380" s="13"/>
      <c r="I380" s="13"/>
      <c r="J380" s="13"/>
      <c r="K380" s="13"/>
      <c r="L380" s="13"/>
      <c r="M380" s="13"/>
      <c r="N380" s="2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</row>
    <row r="381" customFormat="false" ht="12.75" hidden="false" customHeight="true" outlineLevel="0" collapsed="false">
      <c r="A381" s="63"/>
      <c r="B381" s="64"/>
      <c r="C381" s="63"/>
      <c r="D381" s="3"/>
      <c r="E381" s="13"/>
      <c r="F381" s="65"/>
      <c r="G381" s="13"/>
      <c r="H381" s="13"/>
      <c r="I381" s="13"/>
      <c r="J381" s="13"/>
      <c r="K381" s="13"/>
      <c r="L381" s="13"/>
      <c r="M381" s="13"/>
      <c r="N381" s="2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</row>
    <row r="382" customFormat="false" ht="12.75" hidden="false" customHeight="true" outlineLevel="0" collapsed="false">
      <c r="A382" s="63"/>
      <c r="B382" s="64"/>
      <c r="C382" s="63"/>
      <c r="D382" s="3"/>
      <c r="E382" s="13"/>
      <c r="F382" s="65"/>
      <c r="G382" s="13"/>
      <c r="H382" s="13"/>
      <c r="I382" s="13"/>
      <c r="J382" s="13"/>
      <c r="K382" s="13"/>
      <c r="L382" s="13"/>
      <c r="M382" s="13"/>
      <c r="N382" s="2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</row>
    <row r="383" customFormat="false" ht="12.75" hidden="false" customHeight="true" outlineLevel="0" collapsed="false">
      <c r="A383" s="63"/>
      <c r="B383" s="64"/>
      <c r="C383" s="63"/>
      <c r="D383" s="3"/>
      <c r="E383" s="13"/>
      <c r="F383" s="65"/>
      <c r="G383" s="13"/>
      <c r="H383" s="13"/>
      <c r="I383" s="13"/>
      <c r="J383" s="13"/>
      <c r="K383" s="13"/>
      <c r="L383" s="13"/>
      <c r="M383" s="13"/>
      <c r="N383" s="2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</row>
    <row r="384" customFormat="false" ht="12.75" hidden="false" customHeight="true" outlineLevel="0" collapsed="false">
      <c r="A384" s="63"/>
      <c r="B384" s="64"/>
      <c r="C384" s="63"/>
      <c r="D384" s="3"/>
      <c r="E384" s="13"/>
      <c r="F384" s="65"/>
      <c r="G384" s="13"/>
      <c r="H384" s="13"/>
      <c r="I384" s="13"/>
      <c r="J384" s="13"/>
      <c r="K384" s="13"/>
      <c r="L384" s="13"/>
      <c r="M384" s="13"/>
      <c r="N384" s="2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</row>
    <row r="385" customFormat="false" ht="12.75" hidden="false" customHeight="true" outlineLevel="0" collapsed="false">
      <c r="A385" s="63"/>
      <c r="B385" s="64"/>
      <c r="C385" s="63"/>
      <c r="D385" s="3"/>
      <c r="E385" s="13"/>
      <c r="F385" s="65"/>
      <c r="G385" s="13"/>
      <c r="H385" s="13"/>
      <c r="I385" s="13"/>
      <c r="J385" s="13"/>
      <c r="K385" s="13"/>
      <c r="L385" s="13"/>
      <c r="M385" s="13"/>
      <c r="N385" s="2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</row>
    <row r="386" customFormat="false" ht="12.75" hidden="false" customHeight="true" outlineLevel="0" collapsed="false">
      <c r="A386" s="63"/>
      <c r="B386" s="64"/>
      <c r="C386" s="63"/>
      <c r="D386" s="3"/>
      <c r="E386" s="13"/>
      <c r="F386" s="65"/>
      <c r="G386" s="13"/>
      <c r="H386" s="13"/>
      <c r="I386" s="13"/>
      <c r="J386" s="13"/>
      <c r="K386" s="13"/>
      <c r="L386" s="13"/>
      <c r="M386" s="13"/>
      <c r="N386" s="2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</row>
    <row r="387" customFormat="false" ht="12.75" hidden="false" customHeight="true" outlineLevel="0" collapsed="false">
      <c r="A387" s="63"/>
      <c r="B387" s="64"/>
      <c r="C387" s="63"/>
      <c r="D387" s="3"/>
      <c r="E387" s="13"/>
      <c r="F387" s="65"/>
      <c r="G387" s="13"/>
      <c r="H387" s="13"/>
      <c r="I387" s="13"/>
      <c r="J387" s="13"/>
      <c r="K387" s="13"/>
      <c r="L387" s="13"/>
      <c r="M387" s="13"/>
      <c r="N387" s="2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</row>
    <row r="388" customFormat="false" ht="12.75" hidden="false" customHeight="true" outlineLevel="0" collapsed="false">
      <c r="A388" s="63"/>
      <c r="B388" s="64"/>
      <c r="C388" s="63"/>
      <c r="D388" s="3"/>
      <c r="E388" s="13"/>
      <c r="F388" s="65"/>
      <c r="G388" s="13"/>
      <c r="H388" s="13"/>
      <c r="I388" s="13"/>
      <c r="J388" s="13"/>
      <c r="K388" s="13"/>
      <c r="L388" s="13"/>
      <c r="M388" s="13"/>
      <c r="N388" s="2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</row>
    <row r="389" customFormat="false" ht="12.75" hidden="false" customHeight="true" outlineLevel="0" collapsed="false">
      <c r="A389" s="63"/>
      <c r="B389" s="64"/>
      <c r="C389" s="63"/>
      <c r="D389" s="3"/>
      <c r="E389" s="13"/>
      <c r="F389" s="65"/>
      <c r="G389" s="13"/>
      <c r="H389" s="13"/>
      <c r="I389" s="13"/>
      <c r="J389" s="13"/>
      <c r="K389" s="13"/>
      <c r="L389" s="13"/>
      <c r="M389" s="13"/>
      <c r="N389" s="2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</row>
    <row r="390" customFormat="false" ht="12.75" hidden="false" customHeight="true" outlineLevel="0" collapsed="false">
      <c r="A390" s="63"/>
      <c r="B390" s="64"/>
      <c r="C390" s="63"/>
      <c r="D390" s="3"/>
      <c r="E390" s="13"/>
      <c r="F390" s="65"/>
      <c r="G390" s="13"/>
      <c r="H390" s="13"/>
      <c r="I390" s="13"/>
      <c r="J390" s="13"/>
      <c r="K390" s="13"/>
      <c r="L390" s="13"/>
      <c r="M390" s="13"/>
      <c r="N390" s="2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</row>
    <row r="391" customFormat="false" ht="12.75" hidden="false" customHeight="true" outlineLevel="0" collapsed="false">
      <c r="A391" s="63"/>
      <c r="B391" s="64"/>
      <c r="C391" s="63"/>
      <c r="D391" s="3"/>
      <c r="E391" s="13"/>
      <c r="F391" s="65"/>
      <c r="G391" s="13"/>
      <c r="H391" s="13"/>
      <c r="I391" s="13"/>
      <c r="J391" s="13"/>
      <c r="K391" s="13"/>
      <c r="L391" s="13"/>
      <c r="M391" s="13"/>
      <c r="N391" s="2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</row>
    <row r="392" customFormat="false" ht="12.75" hidden="false" customHeight="true" outlineLevel="0" collapsed="false">
      <c r="A392" s="63"/>
      <c r="B392" s="64"/>
      <c r="C392" s="63"/>
      <c r="D392" s="3"/>
      <c r="E392" s="13"/>
      <c r="F392" s="65"/>
      <c r="G392" s="13"/>
      <c r="H392" s="13"/>
      <c r="I392" s="13"/>
      <c r="J392" s="13"/>
      <c r="K392" s="13"/>
      <c r="L392" s="13"/>
      <c r="M392" s="13"/>
      <c r="N392" s="2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</row>
    <row r="393" customFormat="false" ht="12.75" hidden="false" customHeight="true" outlineLevel="0" collapsed="false">
      <c r="A393" s="63"/>
      <c r="B393" s="64"/>
      <c r="C393" s="63"/>
      <c r="D393" s="3"/>
      <c r="E393" s="13"/>
      <c r="F393" s="65"/>
      <c r="G393" s="13"/>
      <c r="H393" s="13"/>
      <c r="I393" s="13"/>
      <c r="J393" s="13"/>
      <c r="K393" s="13"/>
      <c r="L393" s="13"/>
      <c r="M393" s="13"/>
      <c r="N393" s="2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</row>
    <row r="394" customFormat="false" ht="12.75" hidden="false" customHeight="true" outlineLevel="0" collapsed="false">
      <c r="A394" s="63"/>
      <c r="B394" s="64"/>
      <c r="C394" s="63"/>
      <c r="D394" s="3"/>
      <c r="E394" s="13"/>
      <c r="F394" s="65"/>
      <c r="G394" s="13"/>
      <c r="H394" s="13"/>
      <c r="I394" s="13"/>
      <c r="J394" s="13"/>
      <c r="K394" s="13"/>
      <c r="L394" s="13"/>
      <c r="M394" s="13"/>
      <c r="N394" s="2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</row>
    <row r="395" customFormat="false" ht="12.75" hidden="false" customHeight="true" outlineLevel="0" collapsed="false">
      <c r="A395" s="63"/>
      <c r="B395" s="64"/>
      <c r="C395" s="63"/>
      <c r="D395" s="3"/>
      <c r="E395" s="13"/>
      <c r="F395" s="65"/>
      <c r="G395" s="13"/>
      <c r="H395" s="13"/>
      <c r="I395" s="13"/>
      <c r="J395" s="13"/>
      <c r="K395" s="13"/>
      <c r="L395" s="13"/>
      <c r="M395" s="13"/>
      <c r="N395" s="2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</row>
    <row r="396" customFormat="false" ht="12.75" hidden="false" customHeight="true" outlineLevel="0" collapsed="false">
      <c r="A396" s="63"/>
      <c r="B396" s="64"/>
      <c r="C396" s="63"/>
      <c r="D396" s="3"/>
      <c r="E396" s="13"/>
      <c r="F396" s="65"/>
      <c r="G396" s="13"/>
      <c r="H396" s="13"/>
      <c r="I396" s="13"/>
      <c r="J396" s="13"/>
      <c r="K396" s="13"/>
      <c r="L396" s="13"/>
      <c r="M396" s="13"/>
      <c r="N396" s="2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</row>
    <row r="397" customFormat="false" ht="12.75" hidden="false" customHeight="true" outlineLevel="0" collapsed="false">
      <c r="A397" s="63"/>
      <c r="B397" s="64"/>
      <c r="C397" s="63"/>
      <c r="D397" s="3"/>
      <c r="E397" s="13"/>
      <c r="F397" s="65"/>
      <c r="G397" s="13"/>
      <c r="H397" s="13"/>
      <c r="I397" s="13"/>
      <c r="J397" s="13"/>
      <c r="K397" s="13"/>
      <c r="L397" s="13"/>
      <c r="M397" s="13"/>
      <c r="N397" s="2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</row>
    <row r="398" customFormat="false" ht="12.75" hidden="false" customHeight="true" outlineLevel="0" collapsed="false">
      <c r="A398" s="63"/>
      <c r="B398" s="64"/>
      <c r="C398" s="63"/>
      <c r="D398" s="3"/>
      <c r="E398" s="13"/>
      <c r="F398" s="65"/>
      <c r="G398" s="13"/>
      <c r="H398" s="13"/>
      <c r="I398" s="13"/>
      <c r="J398" s="13"/>
      <c r="K398" s="13"/>
      <c r="L398" s="13"/>
      <c r="M398" s="13"/>
      <c r="N398" s="2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</row>
    <row r="399" customFormat="false" ht="12.75" hidden="false" customHeight="true" outlineLevel="0" collapsed="false">
      <c r="A399" s="63"/>
      <c r="B399" s="64"/>
      <c r="C399" s="63"/>
      <c r="D399" s="3"/>
      <c r="E399" s="13"/>
      <c r="F399" s="65"/>
      <c r="G399" s="13"/>
      <c r="H399" s="13"/>
      <c r="I399" s="13"/>
      <c r="J399" s="13"/>
      <c r="K399" s="13"/>
      <c r="L399" s="13"/>
      <c r="M399" s="13"/>
      <c r="N399" s="2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</row>
    <row r="400" customFormat="false" ht="12.75" hidden="false" customHeight="true" outlineLevel="0" collapsed="false">
      <c r="A400" s="63"/>
      <c r="B400" s="64"/>
      <c r="C400" s="63"/>
      <c r="D400" s="3"/>
      <c r="E400" s="13"/>
      <c r="F400" s="65"/>
      <c r="G400" s="13"/>
      <c r="H400" s="13"/>
      <c r="I400" s="13"/>
      <c r="J400" s="13"/>
      <c r="K400" s="13"/>
      <c r="L400" s="13"/>
      <c r="M400" s="13"/>
      <c r="N400" s="2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</row>
    <row r="401" customFormat="false" ht="12.75" hidden="false" customHeight="true" outlineLevel="0" collapsed="false">
      <c r="A401" s="63"/>
      <c r="B401" s="64"/>
      <c r="C401" s="63"/>
      <c r="D401" s="3"/>
      <c r="E401" s="13"/>
      <c r="F401" s="65"/>
      <c r="G401" s="13"/>
      <c r="H401" s="13"/>
      <c r="I401" s="13"/>
      <c r="J401" s="13"/>
      <c r="K401" s="13"/>
      <c r="L401" s="13"/>
      <c r="M401" s="13"/>
      <c r="N401" s="2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</row>
    <row r="402" customFormat="false" ht="12.75" hidden="false" customHeight="true" outlineLevel="0" collapsed="false">
      <c r="A402" s="63"/>
      <c r="B402" s="64"/>
      <c r="C402" s="63"/>
      <c r="D402" s="3"/>
      <c r="E402" s="13"/>
      <c r="F402" s="65"/>
      <c r="G402" s="13"/>
      <c r="H402" s="13"/>
      <c r="I402" s="13"/>
      <c r="J402" s="13"/>
      <c r="K402" s="13"/>
      <c r="L402" s="13"/>
      <c r="M402" s="13"/>
      <c r="N402" s="2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</row>
    <row r="403" customFormat="false" ht="12.75" hidden="false" customHeight="true" outlineLevel="0" collapsed="false">
      <c r="A403" s="63"/>
      <c r="B403" s="64"/>
      <c r="C403" s="63"/>
      <c r="D403" s="3"/>
      <c r="E403" s="13"/>
      <c r="F403" s="65"/>
      <c r="G403" s="13"/>
      <c r="H403" s="13"/>
      <c r="I403" s="13"/>
      <c r="J403" s="13"/>
      <c r="K403" s="13"/>
      <c r="L403" s="13"/>
      <c r="M403" s="13"/>
      <c r="N403" s="2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</row>
    <row r="404" customFormat="false" ht="12.75" hidden="false" customHeight="true" outlineLevel="0" collapsed="false">
      <c r="A404" s="63"/>
      <c r="B404" s="64"/>
      <c r="C404" s="63"/>
      <c r="D404" s="3"/>
      <c r="E404" s="13"/>
      <c r="F404" s="65"/>
      <c r="G404" s="13"/>
      <c r="H404" s="13"/>
      <c r="I404" s="13"/>
      <c r="J404" s="13"/>
      <c r="K404" s="13"/>
      <c r="L404" s="13"/>
      <c r="M404" s="13"/>
      <c r="N404" s="2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</row>
    <row r="405" customFormat="false" ht="12.75" hidden="false" customHeight="true" outlineLevel="0" collapsed="false">
      <c r="A405" s="63"/>
      <c r="B405" s="64"/>
      <c r="C405" s="63"/>
      <c r="D405" s="3"/>
      <c r="E405" s="13"/>
      <c r="F405" s="65"/>
      <c r="G405" s="13"/>
      <c r="H405" s="13"/>
      <c r="I405" s="13"/>
      <c r="J405" s="13"/>
      <c r="K405" s="13"/>
      <c r="L405" s="13"/>
      <c r="M405" s="13"/>
      <c r="N405" s="2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</row>
    <row r="406" customFormat="false" ht="12.75" hidden="false" customHeight="true" outlineLevel="0" collapsed="false">
      <c r="A406" s="63"/>
      <c r="B406" s="64"/>
      <c r="C406" s="63"/>
      <c r="D406" s="3"/>
      <c r="E406" s="13"/>
      <c r="F406" s="65"/>
      <c r="G406" s="13"/>
      <c r="H406" s="13"/>
      <c r="I406" s="13"/>
      <c r="J406" s="13"/>
      <c r="K406" s="13"/>
      <c r="L406" s="13"/>
      <c r="M406" s="13"/>
      <c r="N406" s="2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</row>
    <row r="407" customFormat="false" ht="12.75" hidden="false" customHeight="true" outlineLevel="0" collapsed="false">
      <c r="A407" s="63"/>
      <c r="B407" s="64"/>
      <c r="C407" s="63"/>
      <c r="D407" s="3"/>
      <c r="E407" s="13"/>
      <c r="F407" s="65"/>
      <c r="G407" s="13"/>
      <c r="H407" s="13"/>
      <c r="I407" s="13"/>
      <c r="J407" s="13"/>
      <c r="K407" s="13"/>
      <c r="L407" s="13"/>
      <c r="M407" s="13"/>
      <c r="N407" s="2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</row>
    <row r="408" customFormat="false" ht="12.75" hidden="false" customHeight="true" outlineLevel="0" collapsed="false">
      <c r="A408" s="63"/>
      <c r="B408" s="64"/>
      <c r="C408" s="63"/>
      <c r="D408" s="3"/>
      <c r="E408" s="13"/>
      <c r="F408" s="65"/>
      <c r="G408" s="13"/>
      <c r="H408" s="13"/>
      <c r="I408" s="13"/>
      <c r="J408" s="13"/>
      <c r="K408" s="13"/>
      <c r="L408" s="13"/>
      <c r="M408" s="13"/>
      <c r="N408" s="2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</row>
    <row r="409" customFormat="false" ht="12.75" hidden="false" customHeight="true" outlineLevel="0" collapsed="false">
      <c r="A409" s="63"/>
      <c r="B409" s="64"/>
      <c r="C409" s="63"/>
      <c r="D409" s="3"/>
      <c r="E409" s="13"/>
      <c r="F409" s="65"/>
      <c r="G409" s="13"/>
      <c r="H409" s="13"/>
      <c r="I409" s="13"/>
      <c r="J409" s="13"/>
      <c r="K409" s="13"/>
      <c r="L409" s="13"/>
      <c r="M409" s="13"/>
      <c r="N409" s="2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</row>
    <row r="410" customFormat="false" ht="12.75" hidden="false" customHeight="true" outlineLevel="0" collapsed="false">
      <c r="A410" s="63"/>
      <c r="B410" s="64"/>
      <c r="C410" s="63"/>
      <c r="D410" s="3"/>
      <c r="E410" s="13"/>
      <c r="F410" s="65"/>
      <c r="G410" s="13"/>
      <c r="H410" s="13"/>
      <c r="I410" s="13"/>
      <c r="J410" s="13"/>
      <c r="K410" s="13"/>
      <c r="L410" s="13"/>
      <c r="M410" s="13"/>
      <c r="N410" s="2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</row>
    <row r="411" customFormat="false" ht="12.75" hidden="false" customHeight="true" outlineLevel="0" collapsed="false">
      <c r="A411" s="63"/>
      <c r="B411" s="64"/>
      <c r="C411" s="63"/>
      <c r="D411" s="3"/>
      <c r="E411" s="13"/>
      <c r="F411" s="65"/>
      <c r="G411" s="13"/>
      <c r="H411" s="13"/>
      <c r="I411" s="13"/>
      <c r="J411" s="13"/>
      <c r="K411" s="13"/>
      <c r="L411" s="13"/>
      <c r="M411" s="13"/>
      <c r="N411" s="2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</row>
    <row r="412" customFormat="false" ht="12.75" hidden="false" customHeight="true" outlineLevel="0" collapsed="false">
      <c r="A412" s="63"/>
      <c r="B412" s="64"/>
      <c r="C412" s="63"/>
      <c r="D412" s="3"/>
      <c r="E412" s="13"/>
      <c r="F412" s="65"/>
      <c r="G412" s="13"/>
      <c r="H412" s="13"/>
      <c r="I412" s="13"/>
      <c r="J412" s="13"/>
      <c r="K412" s="13"/>
      <c r="L412" s="13"/>
      <c r="M412" s="13"/>
      <c r="N412" s="2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</row>
    <row r="413" customFormat="false" ht="12.75" hidden="false" customHeight="true" outlineLevel="0" collapsed="false">
      <c r="A413" s="63"/>
      <c r="B413" s="64"/>
      <c r="C413" s="63"/>
      <c r="D413" s="3"/>
      <c r="E413" s="13"/>
      <c r="F413" s="65"/>
      <c r="G413" s="13"/>
      <c r="H413" s="13"/>
      <c r="I413" s="13"/>
      <c r="J413" s="13"/>
      <c r="K413" s="13"/>
      <c r="L413" s="13"/>
      <c r="M413" s="13"/>
      <c r="N413" s="2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</row>
    <row r="414" customFormat="false" ht="12.75" hidden="false" customHeight="true" outlineLevel="0" collapsed="false">
      <c r="A414" s="63"/>
      <c r="B414" s="64"/>
      <c r="C414" s="63"/>
      <c r="D414" s="3"/>
      <c r="E414" s="13"/>
      <c r="F414" s="65"/>
      <c r="G414" s="13"/>
      <c r="H414" s="13"/>
      <c r="I414" s="13"/>
      <c r="J414" s="13"/>
      <c r="K414" s="13"/>
      <c r="L414" s="13"/>
      <c r="M414" s="13"/>
      <c r="N414" s="2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</row>
    <row r="415" customFormat="false" ht="12.75" hidden="false" customHeight="true" outlineLevel="0" collapsed="false">
      <c r="A415" s="63"/>
      <c r="B415" s="64"/>
      <c r="C415" s="63"/>
      <c r="D415" s="3"/>
      <c r="E415" s="13"/>
      <c r="F415" s="65"/>
      <c r="G415" s="13"/>
      <c r="H415" s="13"/>
      <c r="I415" s="13"/>
      <c r="J415" s="13"/>
      <c r="K415" s="13"/>
      <c r="L415" s="13"/>
      <c r="M415" s="13"/>
      <c r="N415" s="2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</row>
    <row r="416" customFormat="false" ht="12.75" hidden="false" customHeight="true" outlineLevel="0" collapsed="false">
      <c r="A416" s="63"/>
      <c r="B416" s="64"/>
      <c r="C416" s="63"/>
      <c r="D416" s="3"/>
      <c r="E416" s="13"/>
      <c r="F416" s="65"/>
      <c r="G416" s="13"/>
      <c r="H416" s="13"/>
      <c r="I416" s="13"/>
      <c r="J416" s="13"/>
      <c r="K416" s="13"/>
      <c r="L416" s="13"/>
      <c r="M416" s="13"/>
      <c r="N416" s="2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</row>
    <row r="417" customFormat="false" ht="12.75" hidden="false" customHeight="true" outlineLevel="0" collapsed="false">
      <c r="A417" s="63"/>
      <c r="B417" s="64"/>
      <c r="C417" s="63"/>
      <c r="D417" s="3"/>
      <c r="E417" s="13"/>
      <c r="F417" s="65"/>
      <c r="G417" s="13"/>
      <c r="H417" s="13"/>
      <c r="I417" s="13"/>
      <c r="J417" s="13"/>
      <c r="K417" s="13"/>
      <c r="L417" s="13"/>
      <c r="M417" s="13"/>
      <c r="N417" s="2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</row>
    <row r="418" customFormat="false" ht="12.75" hidden="false" customHeight="true" outlineLevel="0" collapsed="false">
      <c r="A418" s="63"/>
      <c r="B418" s="64"/>
      <c r="C418" s="63"/>
      <c r="D418" s="3"/>
      <c r="E418" s="13"/>
      <c r="F418" s="65"/>
      <c r="G418" s="13"/>
      <c r="H418" s="13"/>
      <c r="I418" s="13"/>
      <c r="J418" s="13"/>
      <c r="K418" s="13"/>
      <c r="L418" s="13"/>
      <c r="M418" s="13"/>
      <c r="N418" s="2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</row>
    <row r="419" customFormat="false" ht="12.75" hidden="false" customHeight="true" outlineLevel="0" collapsed="false">
      <c r="A419" s="63"/>
      <c r="B419" s="64"/>
      <c r="C419" s="63"/>
      <c r="D419" s="3"/>
      <c r="E419" s="13"/>
      <c r="F419" s="65"/>
      <c r="G419" s="13"/>
      <c r="H419" s="13"/>
      <c r="I419" s="13"/>
      <c r="J419" s="13"/>
      <c r="K419" s="13"/>
      <c r="L419" s="13"/>
      <c r="M419" s="13"/>
      <c r="N419" s="2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</row>
    <row r="420" customFormat="false" ht="12.75" hidden="false" customHeight="true" outlineLevel="0" collapsed="false">
      <c r="A420" s="63"/>
      <c r="B420" s="64"/>
      <c r="C420" s="63"/>
      <c r="D420" s="3"/>
      <c r="E420" s="13"/>
      <c r="F420" s="65"/>
      <c r="G420" s="13"/>
      <c r="H420" s="13"/>
      <c r="I420" s="13"/>
      <c r="J420" s="13"/>
      <c r="K420" s="13"/>
      <c r="L420" s="13"/>
      <c r="M420" s="13"/>
      <c r="N420" s="2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</row>
    <row r="421" customFormat="false" ht="12.75" hidden="false" customHeight="true" outlineLevel="0" collapsed="false">
      <c r="A421" s="63"/>
      <c r="B421" s="64"/>
      <c r="C421" s="63"/>
      <c r="D421" s="3"/>
      <c r="E421" s="13"/>
      <c r="F421" s="65"/>
      <c r="G421" s="13"/>
      <c r="H421" s="13"/>
      <c r="I421" s="13"/>
      <c r="J421" s="13"/>
      <c r="K421" s="13"/>
      <c r="L421" s="13"/>
      <c r="M421" s="13"/>
      <c r="N421" s="2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</row>
    <row r="422" customFormat="false" ht="12.75" hidden="false" customHeight="true" outlineLevel="0" collapsed="false">
      <c r="A422" s="63"/>
      <c r="B422" s="64"/>
      <c r="C422" s="63"/>
      <c r="D422" s="3"/>
      <c r="E422" s="13"/>
      <c r="F422" s="65"/>
      <c r="G422" s="13"/>
      <c r="H422" s="13"/>
      <c r="I422" s="13"/>
      <c r="J422" s="13"/>
      <c r="K422" s="13"/>
      <c r="L422" s="13"/>
      <c r="M422" s="13"/>
      <c r="N422" s="2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</row>
    <row r="423" customFormat="false" ht="12.75" hidden="false" customHeight="true" outlineLevel="0" collapsed="false">
      <c r="A423" s="63"/>
      <c r="B423" s="64"/>
      <c r="C423" s="63"/>
      <c r="D423" s="3"/>
      <c r="E423" s="13"/>
      <c r="F423" s="65"/>
      <c r="G423" s="13"/>
      <c r="H423" s="13"/>
      <c r="I423" s="13"/>
      <c r="J423" s="13"/>
      <c r="K423" s="13"/>
      <c r="L423" s="13"/>
      <c r="M423" s="13"/>
      <c r="N423" s="2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</row>
    <row r="424" customFormat="false" ht="12.75" hidden="false" customHeight="true" outlineLevel="0" collapsed="false">
      <c r="A424" s="63"/>
      <c r="B424" s="64"/>
      <c r="C424" s="63"/>
      <c r="D424" s="3"/>
      <c r="E424" s="13"/>
      <c r="F424" s="65"/>
      <c r="G424" s="13"/>
      <c r="H424" s="13"/>
      <c r="I424" s="13"/>
      <c r="J424" s="13"/>
      <c r="K424" s="13"/>
      <c r="L424" s="13"/>
      <c r="M424" s="13"/>
      <c r="N424" s="2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</row>
    <row r="425" customFormat="false" ht="12.75" hidden="false" customHeight="true" outlineLevel="0" collapsed="false">
      <c r="A425" s="63"/>
      <c r="B425" s="64"/>
      <c r="C425" s="63"/>
      <c r="D425" s="3"/>
      <c r="E425" s="13"/>
      <c r="F425" s="65"/>
      <c r="G425" s="13"/>
      <c r="H425" s="13"/>
      <c r="I425" s="13"/>
      <c r="J425" s="13"/>
      <c r="K425" s="13"/>
      <c r="L425" s="13"/>
      <c r="M425" s="13"/>
      <c r="N425" s="2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</row>
    <row r="426" customFormat="false" ht="12.75" hidden="false" customHeight="true" outlineLevel="0" collapsed="false">
      <c r="A426" s="63"/>
      <c r="B426" s="64"/>
      <c r="C426" s="63"/>
      <c r="D426" s="3"/>
      <c r="E426" s="13"/>
      <c r="F426" s="65"/>
      <c r="G426" s="13"/>
      <c r="H426" s="13"/>
      <c r="I426" s="13"/>
      <c r="J426" s="13"/>
      <c r="K426" s="13"/>
      <c r="L426" s="13"/>
      <c r="M426" s="13"/>
      <c r="N426" s="2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</row>
    <row r="427" customFormat="false" ht="12.75" hidden="false" customHeight="true" outlineLevel="0" collapsed="false">
      <c r="A427" s="63"/>
      <c r="B427" s="64"/>
      <c r="C427" s="63"/>
      <c r="D427" s="3"/>
      <c r="E427" s="13"/>
      <c r="F427" s="65"/>
      <c r="G427" s="13"/>
      <c r="H427" s="13"/>
      <c r="I427" s="13"/>
      <c r="J427" s="13"/>
      <c r="K427" s="13"/>
      <c r="L427" s="13"/>
      <c r="M427" s="13"/>
      <c r="N427" s="2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</row>
    <row r="428" customFormat="false" ht="12.75" hidden="false" customHeight="true" outlineLevel="0" collapsed="false">
      <c r="A428" s="63"/>
      <c r="B428" s="64"/>
      <c r="C428" s="63"/>
      <c r="D428" s="3"/>
      <c r="E428" s="13"/>
      <c r="F428" s="65"/>
      <c r="G428" s="13"/>
      <c r="H428" s="13"/>
      <c r="I428" s="13"/>
      <c r="J428" s="13"/>
      <c r="K428" s="13"/>
      <c r="L428" s="13"/>
      <c r="M428" s="13"/>
      <c r="N428" s="2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</row>
    <row r="429" customFormat="false" ht="12.75" hidden="false" customHeight="true" outlineLevel="0" collapsed="false">
      <c r="A429" s="63"/>
      <c r="B429" s="64"/>
      <c r="C429" s="63"/>
      <c r="D429" s="3"/>
      <c r="E429" s="13"/>
      <c r="F429" s="65"/>
      <c r="G429" s="13"/>
      <c r="H429" s="13"/>
      <c r="I429" s="13"/>
      <c r="J429" s="13"/>
      <c r="K429" s="13"/>
      <c r="L429" s="13"/>
      <c r="M429" s="13"/>
      <c r="N429" s="2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</row>
    <row r="430" customFormat="false" ht="12.75" hidden="false" customHeight="true" outlineLevel="0" collapsed="false">
      <c r="A430" s="63"/>
      <c r="B430" s="64"/>
      <c r="C430" s="63"/>
      <c r="D430" s="3"/>
      <c r="E430" s="13"/>
      <c r="F430" s="65"/>
      <c r="G430" s="13"/>
      <c r="H430" s="13"/>
      <c r="I430" s="13"/>
      <c r="J430" s="13"/>
      <c r="K430" s="13"/>
      <c r="L430" s="13"/>
      <c r="M430" s="13"/>
      <c r="N430" s="2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</row>
    <row r="431" customFormat="false" ht="12.75" hidden="false" customHeight="true" outlineLevel="0" collapsed="false">
      <c r="A431" s="63"/>
      <c r="B431" s="64"/>
      <c r="C431" s="63"/>
      <c r="D431" s="3"/>
      <c r="E431" s="13"/>
      <c r="F431" s="65"/>
      <c r="G431" s="13"/>
      <c r="H431" s="13"/>
      <c r="I431" s="13"/>
      <c r="J431" s="13"/>
      <c r="K431" s="13"/>
      <c r="L431" s="13"/>
      <c r="M431" s="13"/>
      <c r="N431" s="2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</row>
    <row r="432" customFormat="false" ht="12.75" hidden="false" customHeight="true" outlineLevel="0" collapsed="false">
      <c r="A432" s="63"/>
      <c r="B432" s="64"/>
      <c r="C432" s="63"/>
      <c r="D432" s="3"/>
      <c r="E432" s="13"/>
      <c r="F432" s="65"/>
      <c r="G432" s="13"/>
      <c r="H432" s="13"/>
      <c r="I432" s="13"/>
      <c r="J432" s="13"/>
      <c r="K432" s="13"/>
      <c r="L432" s="13"/>
      <c r="M432" s="13"/>
      <c r="N432" s="2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</row>
    <row r="433" customFormat="false" ht="12.75" hidden="false" customHeight="true" outlineLevel="0" collapsed="false">
      <c r="A433" s="63"/>
      <c r="B433" s="64"/>
      <c r="C433" s="63"/>
      <c r="D433" s="3"/>
      <c r="E433" s="13"/>
      <c r="F433" s="65"/>
      <c r="G433" s="13"/>
      <c r="H433" s="13"/>
      <c r="I433" s="13"/>
      <c r="J433" s="13"/>
      <c r="K433" s="13"/>
      <c r="L433" s="13"/>
      <c r="M433" s="13"/>
      <c r="N433" s="2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</row>
    <row r="434" customFormat="false" ht="12.75" hidden="false" customHeight="true" outlineLevel="0" collapsed="false">
      <c r="A434" s="63"/>
      <c r="B434" s="64"/>
      <c r="C434" s="63"/>
      <c r="D434" s="3"/>
      <c r="E434" s="13"/>
      <c r="F434" s="65"/>
      <c r="G434" s="13"/>
      <c r="H434" s="13"/>
      <c r="I434" s="13"/>
      <c r="J434" s="13"/>
      <c r="K434" s="13"/>
      <c r="L434" s="13"/>
      <c r="M434" s="13"/>
      <c r="N434" s="2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</row>
    <row r="435" customFormat="false" ht="12.75" hidden="false" customHeight="true" outlineLevel="0" collapsed="false">
      <c r="A435" s="63"/>
      <c r="B435" s="64"/>
      <c r="C435" s="63"/>
      <c r="D435" s="3"/>
      <c r="E435" s="13"/>
      <c r="F435" s="65"/>
      <c r="G435" s="13"/>
      <c r="H435" s="13"/>
      <c r="I435" s="13"/>
      <c r="J435" s="13"/>
      <c r="K435" s="13"/>
      <c r="L435" s="13"/>
      <c r="M435" s="13"/>
      <c r="N435" s="2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</row>
    <row r="436" customFormat="false" ht="12.75" hidden="false" customHeight="true" outlineLevel="0" collapsed="false">
      <c r="A436" s="63"/>
      <c r="B436" s="64"/>
      <c r="C436" s="63"/>
      <c r="D436" s="3"/>
      <c r="E436" s="13"/>
      <c r="F436" s="65"/>
      <c r="G436" s="13"/>
      <c r="H436" s="13"/>
      <c r="I436" s="13"/>
      <c r="J436" s="13"/>
      <c r="K436" s="13"/>
      <c r="L436" s="13"/>
      <c r="M436" s="13"/>
      <c r="N436" s="2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</row>
    <row r="437" customFormat="false" ht="12.75" hidden="false" customHeight="true" outlineLevel="0" collapsed="false">
      <c r="A437" s="63"/>
      <c r="B437" s="64"/>
      <c r="C437" s="63"/>
      <c r="D437" s="3"/>
      <c r="E437" s="13"/>
      <c r="F437" s="65"/>
      <c r="G437" s="13"/>
      <c r="H437" s="13"/>
      <c r="I437" s="13"/>
      <c r="J437" s="13"/>
      <c r="K437" s="13"/>
      <c r="L437" s="13"/>
      <c r="M437" s="13"/>
      <c r="N437" s="2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</row>
    <row r="438" customFormat="false" ht="12.75" hidden="false" customHeight="true" outlineLevel="0" collapsed="false">
      <c r="A438" s="63"/>
      <c r="B438" s="64"/>
      <c r="C438" s="63"/>
      <c r="D438" s="3"/>
      <c r="E438" s="13"/>
      <c r="F438" s="65"/>
      <c r="G438" s="13"/>
      <c r="H438" s="13"/>
      <c r="I438" s="13"/>
      <c r="J438" s="13"/>
      <c r="K438" s="13"/>
      <c r="L438" s="13"/>
      <c r="M438" s="13"/>
      <c r="N438" s="2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</row>
    <row r="439" customFormat="false" ht="12.75" hidden="false" customHeight="true" outlineLevel="0" collapsed="false">
      <c r="A439" s="63"/>
      <c r="B439" s="64"/>
      <c r="C439" s="63"/>
      <c r="D439" s="3"/>
      <c r="E439" s="13"/>
      <c r="F439" s="65"/>
      <c r="G439" s="13"/>
      <c r="H439" s="13"/>
      <c r="I439" s="13"/>
      <c r="J439" s="13"/>
      <c r="K439" s="13"/>
      <c r="L439" s="13"/>
      <c r="M439" s="13"/>
      <c r="N439" s="2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</row>
    <row r="440" customFormat="false" ht="12.75" hidden="false" customHeight="true" outlineLevel="0" collapsed="false">
      <c r="A440" s="63"/>
      <c r="B440" s="64"/>
      <c r="C440" s="63"/>
      <c r="D440" s="3"/>
      <c r="E440" s="13"/>
      <c r="F440" s="65"/>
      <c r="G440" s="13"/>
      <c r="H440" s="13"/>
      <c r="I440" s="13"/>
      <c r="J440" s="13"/>
      <c r="K440" s="13"/>
      <c r="L440" s="13"/>
      <c r="M440" s="13"/>
      <c r="N440" s="2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</row>
    <row r="441" customFormat="false" ht="12.75" hidden="false" customHeight="true" outlineLevel="0" collapsed="false">
      <c r="A441" s="63"/>
      <c r="B441" s="64"/>
      <c r="C441" s="63"/>
      <c r="D441" s="3"/>
      <c r="E441" s="13"/>
      <c r="F441" s="65"/>
      <c r="G441" s="13"/>
      <c r="H441" s="13"/>
      <c r="I441" s="13"/>
      <c r="J441" s="13"/>
      <c r="K441" s="13"/>
      <c r="L441" s="13"/>
      <c r="M441" s="13"/>
      <c r="N441" s="2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</row>
    <row r="442" customFormat="false" ht="12.75" hidden="false" customHeight="true" outlineLevel="0" collapsed="false">
      <c r="A442" s="63"/>
      <c r="B442" s="64"/>
      <c r="C442" s="63"/>
      <c r="D442" s="3"/>
      <c r="E442" s="13"/>
      <c r="F442" s="65"/>
      <c r="G442" s="13"/>
      <c r="H442" s="13"/>
      <c r="I442" s="13"/>
      <c r="J442" s="13"/>
      <c r="K442" s="13"/>
      <c r="L442" s="13"/>
      <c r="M442" s="13"/>
      <c r="N442" s="2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</row>
    <row r="443" customFormat="false" ht="12.75" hidden="false" customHeight="true" outlineLevel="0" collapsed="false">
      <c r="A443" s="63"/>
      <c r="B443" s="64"/>
      <c r="C443" s="63"/>
      <c r="D443" s="3"/>
      <c r="E443" s="13"/>
      <c r="F443" s="65"/>
      <c r="G443" s="13"/>
      <c r="H443" s="13"/>
      <c r="I443" s="13"/>
      <c r="J443" s="13"/>
      <c r="K443" s="13"/>
      <c r="L443" s="13"/>
      <c r="M443" s="13"/>
      <c r="N443" s="2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</row>
    <row r="444" customFormat="false" ht="12.75" hidden="false" customHeight="true" outlineLevel="0" collapsed="false">
      <c r="A444" s="63"/>
      <c r="B444" s="64"/>
      <c r="C444" s="63"/>
      <c r="D444" s="3"/>
      <c r="E444" s="13"/>
      <c r="F444" s="65"/>
      <c r="G444" s="13"/>
      <c r="H444" s="13"/>
      <c r="I444" s="13"/>
      <c r="J444" s="13"/>
      <c r="K444" s="13"/>
      <c r="L444" s="13"/>
      <c r="M444" s="13"/>
      <c r="N444" s="2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</row>
    <row r="445" customFormat="false" ht="12.75" hidden="false" customHeight="true" outlineLevel="0" collapsed="false">
      <c r="A445" s="63"/>
      <c r="B445" s="64"/>
      <c r="C445" s="63"/>
      <c r="D445" s="3"/>
      <c r="E445" s="13"/>
      <c r="F445" s="65"/>
      <c r="G445" s="13"/>
      <c r="H445" s="13"/>
      <c r="I445" s="13"/>
      <c r="J445" s="13"/>
      <c r="K445" s="13"/>
      <c r="L445" s="13"/>
      <c r="M445" s="13"/>
      <c r="N445" s="2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</row>
    <row r="446" customFormat="false" ht="12.75" hidden="false" customHeight="true" outlineLevel="0" collapsed="false">
      <c r="A446" s="63"/>
      <c r="B446" s="64"/>
      <c r="C446" s="63"/>
      <c r="D446" s="3"/>
      <c r="E446" s="13"/>
      <c r="F446" s="65"/>
      <c r="G446" s="13"/>
      <c r="H446" s="13"/>
      <c r="I446" s="13"/>
      <c r="J446" s="13"/>
      <c r="K446" s="13"/>
      <c r="L446" s="13"/>
      <c r="M446" s="13"/>
      <c r="N446" s="2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</row>
    <row r="447" customFormat="false" ht="12.75" hidden="false" customHeight="true" outlineLevel="0" collapsed="false">
      <c r="A447" s="63"/>
      <c r="B447" s="64"/>
      <c r="C447" s="63"/>
      <c r="D447" s="3"/>
      <c r="E447" s="13"/>
      <c r="F447" s="65"/>
      <c r="G447" s="13"/>
      <c r="H447" s="13"/>
      <c r="I447" s="13"/>
      <c r="J447" s="13"/>
      <c r="K447" s="13"/>
      <c r="L447" s="13"/>
      <c r="M447" s="13"/>
      <c r="N447" s="2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</row>
    <row r="448" customFormat="false" ht="12.75" hidden="false" customHeight="true" outlineLevel="0" collapsed="false">
      <c r="A448" s="63"/>
      <c r="B448" s="64"/>
      <c r="C448" s="63"/>
      <c r="D448" s="3"/>
      <c r="E448" s="13"/>
      <c r="F448" s="65"/>
      <c r="G448" s="13"/>
      <c r="H448" s="13"/>
      <c r="I448" s="13"/>
      <c r="J448" s="13"/>
      <c r="K448" s="13"/>
      <c r="L448" s="13"/>
      <c r="M448" s="13"/>
      <c r="N448" s="2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</row>
    <row r="449" customFormat="false" ht="12.75" hidden="false" customHeight="true" outlineLevel="0" collapsed="false">
      <c r="A449" s="63"/>
      <c r="B449" s="64"/>
      <c r="C449" s="63"/>
      <c r="D449" s="3"/>
      <c r="E449" s="13"/>
      <c r="F449" s="65"/>
      <c r="G449" s="13"/>
      <c r="H449" s="13"/>
      <c r="I449" s="13"/>
      <c r="J449" s="13"/>
      <c r="K449" s="13"/>
      <c r="L449" s="13"/>
      <c r="M449" s="13"/>
      <c r="N449" s="2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</row>
    <row r="450" customFormat="false" ht="12.75" hidden="false" customHeight="true" outlineLevel="0" collapsed="false">
      <c r="A450" s="63"/>
      <c r="B450" s="64"/>
      <c r="C450" s="63"/>
      <c r="D450" s="3"/>
      <c r="E450" s="13"/>
      <c r="F450" s="65"/>
      <c r="G450" s="13"/>
      <c r="H450" s="13"/>
      <c r="I450" s="13"/>
      <c r="J450" s="13"/>
      <c r="K450" s="13"/>
      <c r="L450" s="13"/>
      <c r="M450" s="13"/>
      <c r="N450" s="2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</row>
    <row r="451" customFormat="false" ht="12.75" hidden="false" customHeight="true" outlineLevel="0" collapsed="false">
      <c r="A451" s="63"/>
      <c r="B451" s="64"/>
      <c r="C451" s="63"/>
      <c r="D451" s="3"/>
      <c r="E451" s="13"/>
      <c r="F451" s="65"/>
      <c r="G451" s="13"/>
      <c r="H451" s="13"/>
      <c r="I451" s="13"/>
      <c r="J451" s="13"/>
      <c r="K451" s="13"/>
      <c r="L451" s="13"/>
      <c r="M451" s="13"/>
      <c r="N451" s="2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</row>
    <row r="452" customFormat="false" ht="12.75" hidden="false" customHeight="true" outlineLevel="0" collapsed="false">
      <c r="A452" s="63"/>
      <c r="B452" s="64"/>
      <c r="C452" s="63"/>
      <c r="D452" s="3"/>
      <c r="E452" s="13"/>
      <c r="F452" s="65"/>
      <c r="G452" s="13"/>
      <c r="H452" s="13"/>
      <c r="I452" s="13"/>
      <c r="J452" s="13"/>
      <c r="K452" s="13"/>
      <c r="L452" s="13"/>
      <c r="M452" s="13"/>
      <c r="N452" s="2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</row>
    <row r="453" customFormat="false" ht="12.75" hidden="false" customHeight="true" outlineLevel="0" collapsed="false">
      <c r="A453" s="63"/>
      <c r="B453" s="64"/>
      <c r="C453" s="63"/>
      <c r="D453" s="3"/>
      <c r="E453" s="13"/>
      <c r="F453" s="65"/>
      <c r="G453" s="13"/>
      <c r="H453" s="13"/>
      <c r="I453" s="13"/>
      <c r="J453" s="13"/>
      <c r="K453" s="13"/>
      <c r="L453" s="13"/>
      <c r="M453" s="13"/>
      <c r="N453" s="2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</row>
    <row r="454" customFormat="false" ht="12.75" hidden="false" customHeight="true" outlineLevel="0" collapsed="false">
      <c r="A454" s="63"/>
      <c r="B454" s="64"/>
      <c r="C454" s="63"/>
      <c r="D454" s="3"/>
      <c r="E454" s="13"/>
      <c r="F454" s="65"/>
      <c r="G454" s="13"/>
      <c r="H454" s="13"/>
      <c r="I454" s="13"/>
      <c r="J454" s="13"/>
      <c r="K454" s="13"/>
      <c r="L454" s="13"/>
      <c r="M454" s="13"/>
      <c r="N454" s="2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</row>
    <row r="455" customFormat="false" ht="12.75" hidden="false" customHeight="true" outlineLevel="0" collapsed="false">
      <c r="A455" s="63"/>
      <c r="B455" s="64"/>
      <c r="C455" s="63"/>
      <c r="D455" s="3"/>
      <c r="E455" s="13"/>
      <c r="F455" s="65"/>
      <c r="G455" s="13"/>
      <c r="H455" s="13"/>
      <c r="I455" s="13"/>
      <c r="J455" s="13"/>
      <c r="K455" s="13"/>
      <c r="L455" s="13"/>
      <c r="M455" s="13"/>
      <c r="N455" s="2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</row>
    <row r="456" customFormat="false" ht="12.75" hidden="false" customHeight="true" outlineLevel="0" collapsed="false">
      <c r="A456" s="63"/>
      <c r="B456" s="64"/>
      <c r="C456" s="63"/>
      <c r="D456" s="3"/>
      <c r="E456" s="13"/>
      <c r="F456" s="65"/>
      <c r="G456" s="13"/>
      <c r="H456" s="13"/>
      <c r="I456" s="13"/>
      <c r="J456" s="13"/>
      <c r="K456" s="13"/>
      <c r="L456" s="13"/>
      <c r="M456" s="13"/>
      <c r="N456" s="2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</row>
    <row r="457" customFormat="false" ht="12.75" hidden="false" customHeight="true" outlineLevel="0" collapsed="false">
      <c r="A457" s="63"/>
      <c r="B457" s="64"/>
      <c r="C457" s="63"/>
      <c r="D457" s="3"/>
      <c r="E457" s="13"/>
      <c r="F457" s="65"/>
      <c r="G457" s="13"/>
      <c r="H457" s="13"/>
      <c r="I457" s="13"/>
      <c r="J457" s="13"/>
      <c r="K457" s="13"/>
      <c r="L457" s="13"/>
      <c r="M457" s="13"/>
      <c r="N457" s="2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</row>
    <row r="458" customFormat="false" ht="12.75" hidden="false" customHeight="true" outlineLevel="0" collapsed="false">
      <c r="A458" s="63"/>
      <c r="B458" s="64"/>
      <c r="C458" s="63"/>
      <c r="D458" s="3"/>
      <c r="E458" s="13"/>
      <c r="F458" s="65"/>
      <c r="G458" s="13"/>
      <c r="H458" s="13"/>
      <c r="I458" s="13"/>
      <c r="J458" s="13"/>
      <c r="K458" s="13"/>
      <c r="L458" s="13"/>
      <c r="M458" s="13"/>
      <c r="N458" s="2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</row>
    <row r="459" customFormat="false" ht="12.75" hidden="false" customHeight="true" outlineLevel="0" collapsed="false">
      <c r="A459" s="63"/>
      <c r="B459" s="64"/>
      <c r="C459" s="63"/>
      <c r="D459" s="3"/>
      <c r="E459" s="13"/>
      <c r="F459" s="65"/>
      <c r="G459" s="13"/>
      <c r="H459" s="13"/>
      <c r="I459" s="13"/>
      <c r="J459" s="13"/>
      <c r="K459" s="13"/>
      <c r="L459" s="13"/>
      <c r="M459" s="13"/>
      <c r="N459" s="2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</row>
    <row r="460" customFormat="false" ht="12.75" hidden="false" customHeight="true" outlineLevel="0" collapsed="false">
      <c r="A460" s="63"/>
      <c r="B460" s="64"/>
      <c r="C460" s="63"/>
      <c r="D460" s="3"/>
      <c r="E460" s="13"/>
      <c r="F460" s="65"/>
      <c r="G460" s="13"/>
      <c r="H460" s="13"/>
      <c r="I460" s="13"/>
      <c r="J460" s="13"/>
      <c r="K460" s="13"/>
      <c r="L460" s="13"/>
      <c r="M460" s="13"/>
      <c r="N460" s="2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</row>
    <row r="461" customFormat="false" ht="12.75" hidden="false" customHeight="true" outlineLevel="0" collapsed="false">
      <c r="A461" s="63"/>
      <c r="B461" s="64"/>
      <c r="C461" s="63"/>
      <c r="D461" s="3"/>
      <c r="E461" s="13"/>
      <c r="F461" s="65"/>
      <c r="G461" s="13"/>
      <c r="H461" s="13"/>
      <c r="I461" s="13"/>
      <c r="J461" s="13"/>
      <c r="K461" s="13"/>
      <c r="L461" s="13"/>
      <c r="M461" s="13"/>
      <c r="N461" s="2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</row>
    <row r="462" customFormat="false" ht="12.75" hidden="false" customHeight="true" outlineLevel="0" collapsed="false">
      <c r="A462" s="63"/>
      <c r="B462" s="64"/>
      <c r="C462" s="63"/>
      <c r="D462" s="3"/>
      <c r="E462" s="13"/>
      <c r="F462" s="65"/>
      <c r="G462" s="13"/>
      <c r="H462" s="13"/>
      <c r="I462" s="13"/>
      <c r="J462" s="13"/>
      <c r="K462" s="13"/>
      <c r="L462" s="13"/>
      <c r="M462" s="13"/>
      <c r="N462" s="2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</row>
    <row r="463" customFormat="false" ht="12.75" hidden="false" customHeight="true" outlineLevel="0" collapsed="false">
      <c r="A463" s="63"/>
      <c r="B463" s="64"/>
      <c r="C463" s="63"/>
      <c r="D463" s="3"/>
      <c r="E463" s="13"/>
      <c r="F463" s="65"/>
      <c r="G463" s="13"/>
      <c r="H463" s="13"/>
      <c r="I463" s="13"/>
      <c r="J463" s="13"/>
      <c r="K463" s="13"/>
      <c r="L463" s="13"/>
      <c r="M463" s="13"/>
      <c r="N463" s="2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</row>
    <row r="464" customFormat="false" ht="12.75" hidden="false" customHeight="true" outlineLevel="0" collapsed="false">
      <c r="A464" s="63"/>
      <c r="B464" s="64"/>
      <c r="C464" s="63"/>
      <c r="D464" s="3"/>
      <c r="E464" s="13"/>
      <c r="F464" s="65"/>
      <c r="G464" s="13"/>
      <c r="H464" s="13"/>
      <c r="I464" s="13"/>
      <c r="J464" s="13"/>
      <c r="K464" s="13"/>
      <c r="L464" s="13"/>
      <c r="M464" s="13"/>
      <c r="N464" s="2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</row>
    <row r="465" customFormat="false" ht="12.75" hidden="false" customHeight="true" outlineLevel="0" collapsed="false">
      <c r="A465" s="63"/>
      <c r="B465" s="64"/>
      <c r="C465" s="63"/>
      <c r="D465" s="3"/>
      <c r="E465" s="13"/>
      <c r="F465" s="65"/>
      <c r="G465" s="13"/>
      <c r="H465" s="13"/>
      <c r="I465" s="13"/>
      <c r="J465" s="13"/>
      <c r="K465" s="13"/>
      <c r="L465" s="13"/>
      <c r="M465" s="13"/>
      <c r="N465" s="2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</row>
    <row r="466" customFormat="false" ht="12.75" hidden="false" customHeight="true" outlineLevel="0" collapsed="false">
      <c r="A466" s="63"/>
      <c r="B466" s="64"/>
      <c r="C466" s="63"/>
      <c r="D466" s="3"/>
      <c r="E466" s="13"/>
      <c r="F466" s="65"/>
      <c r="G466" s="13"/>
      <c r="H466" s="13"/>
      <c r="I466" s="13"/>
      <c r="J466" s="13"/>
      <c r="K466" s="13"/>
      <c r="L466" s="13"/>
      <c r="M466" s="13"/>
      <c r="N466" s="2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</row>
    <row r="467" customFormat="false" ht="12.75" hidden="false" customHeight="true" outlineLevel="0" collapsed="false">
      <c r="A467" s="63"/>
      <c r="B467" s="64"/>
      <c r="C467" s="63"/>
      <c r="D467" s="3"/>
      <c r="E467" s="13"/>
      <c r="F467" s="65"/>
      <c r="G467" s="13"/>
      <c r="H467" s="13"/>
      <c r="I467" s="13"/>
      <c r="J467" s="13"/>
      <c r="K467" s="13"/>
      <c r="L467" s="13"/>
      <c r="M467" s="13"/>
      <c r="N467" s="2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</row>
    <row r="468" customFormat="false" ht="12.75" hidden="false" customHeight="true" outlineLevel="0" collapsed="false">
      <c r="A468" s="63"/>
      <c r="B468" s="64"/>
      <c r="C468" s="63"/>
      <c r="D468" s="3"/>
      <c r="E468" s="13"/>
      <c r="F468" s="65"/>
      <c r="G468" s="13"/>
      <c r="H468" s="13"/>
      <c r="I468" s="13"/>
      <c r="J468" s="13"/>
      <c r="K468" s="13"/>
      <c r="L468" s="13"/>
      <c r="M468" s="13"/>
      <c r="N468" s="2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</row>
    <row r="469" customFormat="false" ht="12.75" hidden="false" customHeight="true" outlineLevel="0" collapsed="false">
      <c r="A469" s="63"/>
      <c r="B469" s="64"/>
      <c r="C469" s="63"/>
      <c r="D469" s="3"/>
      <c r="E469" s="13"/>
      <c r="F469" s="65"/>
      <c r="G469" s="13"/>
      <c r="H469" s="13"/>
      <c r="I469" s="13"/>
      <c r="J469" s="13"/>
      <c r="K469" s="13"/>
      <c r="L469" s="13"/>
      <c r="M469" s="13"/>
      <c r="N469" s="2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</row>
    <row r="470" customFormat="false" ht="12.75" hidden="false" customHeight="true" outlineLevel="0" collapsed="false">
      <c r="A470" s="63"/>
      <c r="B470" s="64"/>
      <c r="C470" s="63"/>
      <c r="D470" s="3"/>
      <c r="E470" s="13"/>
      <c r="F470" s="65"/>
      <c r="G470" s="13"/>
      <c r="H470" s="13"/>
      <c r="I470" s="13"/>
      <c r="J470" s="13"/>
      <c r="K470" s="13"/>
      <c r="L470" s="13"/>
      <c r="M470" s="13"/>
      <c r="N470" s="2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</row>
    <row r="471" customFormat="false" ht="12.75" hidden="false" customHeight="true" outlineLevel="0" collapsed="false">
      <c r="A471" s="63"/>
      <c r="B471" s="64"/>
      <c r="C471" s="63"/>
      <c r="D471" s="3"/>
      <c r="E471" s="13"/>
      <c r="F471" s="65"/>
      <c r="G471" s="13"/>
      <c r="H471" s="13"/>
      <c r="I471" s="13"/>
      <c r="J471" s="13"/>
      <c r="K471" s="13"/>
      <c r="L471" s="13"/>
      <c r="M471" s="13"/>
      <c r="N471" s="2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</row>
    <row r="472" customFormat="false" ht="12.75" hidden="false" customHeight="true" outlineLevel="0" collapsed="false">
      <c r="A472" s="63"/>
      <c r="B472" s="64"/>
      <c r="C472" s="63"/>
      <c r="D472" s="3"/>
      <c r="E472" s="13"/>
      <c r="F472" s="65"/>
      <c r="G472" s="13"/>
      <c r="H472" s="13"/>
      <c r="I472" s="13"/>
      <c r="J472" s="13"/>
      <c r="K472" s="13"/>
      <c r="L472" s="13"/>
      <c r="M472" s="13"/>
      <c r="N472" s="2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</row>
    <row r="473" customFormat="false" ht="12.75" hidden="false" customHeight="true" outlineLevel="0" collapsed="false">
      <c r="A473" s="63"/>
      <c r="B473" s="64"/>
      <c r="C473" s="63"/>
      <c r="D473" s="3"/>
      <c r="E473" s="13"/>
      <c r="F473" s="65"/>
      <c r="G473" s="13"/>
      <c r="H473" s="13"/>
      <c r="I473" s="13"/>
      <c r="J473" s="13"/>
      <c r="K473" s="13"/>
      <c r="L473" s="13"/>
      <c r="M473" s="13"/>
      <c r="N473" s="2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</row>
    <row r="474" customFormat="false" ht="12.75" hidden="false" customHeight="true" outlineLevel="0" collapsed="false">
      <c r="A474" s="63"/>
      <c r="B474" s="64"/>
      <c r="C474" s="63"/>
      <c r="D474" s="3"/>
      <c r="E474" s="13"/>
      <c r="F474" s="65"/>
      <c r="G474" s="13"/>
      <c r="H474" s="13"/>
      <c r="I474" s="13"/>
      <c r="J474" s="13"/>
      <c r="K474" s="13"/>
      <c r="L474" s="13"/>
      <c r="M474" s="13"/>
      <c r="N474" s="2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</row>
    <row r="475" customFormat="false" ht="12.75" hidden="false" customHeight="true" outlineLevel="0" collapsed="false">
      <c r="A475" s="63"/>
      <c r="B475" s="64"/>
      <c r="C475" s="63"/>
      <c r="D475" s="3"/>
      <c r="E475" s="13"/>
      <c r="F475" s="65"/>
      <c r="G475" s="13"/>
      <c r="H475" s="13"/>
      <c r="I475" s="13"/>
      <c r="J475" s="13"/>
      <c r="K475" s="13"/>
      <c r="L475" s="13"/>
      <c r="M475" s="13"/>
      <c r="N475" s="2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</row>
    <row r="476" customFormat="false" ht="12.75" hidden="false" customHeight="true" outlineLevel="0" collapsed="false">
      <c r="A476" s="63"/>
      <c r="B476" s="64"/>
      <c r="C476" s="63"/>
      <c r="D476" s="3"/>
      <c r="E476" s="13"/>
      <c r="F476" s="65"/>
      <c r="G476" s="13"/>
      <c r="H476" s="13"/>
      <c r="I476" s="13"/>
      <c r="J476" s="13"/>
      <c r="K476" s="13"/>
      <c r="L476" s="13"/>
      <c r="M476" s="13"/>
      <c r="N476" s="2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</row>
    <row r="477" customFormat="false" ht="12.75" hidden="false" customHeight="true" outlineLevel="0" collapsed="false">
      <c r="A477" s="63"/>
      <c r="B477" s="64"/>
      <c r="C477" s="63"/>
      <c r="D477" s="3"/>
      <c r="E477" s="13"/>
      <c r="F477" s="65"/>
      <c r="G477" s="13"/>
      <c r="H477" s="13"/>
      <c r="I477" s="13"/>
      <c r="J477" s="13"/>
      <c r="K477" s="13"/>
      <c r="L477" s="13"/>
      <c r="M477" s="13"/>
      <c r="N477" s="2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</row>
    <row r="478" customFormat="false" ht="12.75" hidden="false" customHeight="true" outlineLevel="0" collapsed="false">
      <c r="A478" s="63"/>
      <c r="B478" s="64"/>
      <c r="C478" s="63"/>
      <c r="D478" s="3"/>
      <c r="E478" s="13"/>
      <c r="F478" s="65"/>
      <c r="G478" s="13"/>
      <c r="H478" s="13"/>
      <c r="I478" s="13"/>
      <c r="J478" s="13"/>
      <c r="K478" s="13"/>
      <c r="L478" s="13"/>
      <c r="M478" s="13"/>
      <c r="N478" s="2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</row>
    <row r="479" customFormat="false" ht="12.75" hidden="false" customHeight="true" outlineLevel="0" collapsed="false">
      <c r="A479" s="63"/>
      <c r="B479" s="64"/>
      <c r="C479" s="63"/>
      <c r="D479" s="3"/>
      <c r="E479" s="13"/>
      <c r="F479" s="65"/>
      <c r="G479" s="13"/>
      <c r="H479" s="13"/>
      <c r="I479" s="13"/>
      <c r="J479" s="13"/>
      <c r="K479" s="13"/>
      <c r="L479" s="13"/>
      <c r="M479" s="13"/>
      <c r="N479" s="2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</row>
    <row r="480" customFormat="false" ht="12.75" hidden="false" customHeight="true" outlineLevel="0" collapsed="false">
      <c r="A480" s="63"/>
      <c r="B480" s="64"/>
      <c r="C480" s="63"/>
      <c r="D480" s="3"/>
      <c r="E480" s="13"/>
      <c r="F480" s="65"/>
      <c r="G480" s="13"/>
      <c r="H480" s="13"/>
      <c r="I480" s="13"/>
      <c r="J480" s="13"/>
      <c r="K480" s="13"/>
      <c r="L480" s="13"/>
      <c r="M480" s="13"/>
      <c r="N480" s="2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</row>
    <row r="481" customFormat="false" ht="12.75" hidden="false" customHeight="true" outlineLevel="0" collapsed="false">
      <c r="A481" s="63"/>
      <c r="B481" s="64"/>
      <c r="C481" s="63"/>
      <c r="D481" s="3"/>
      <c r="E481" s="13"/>
      <c r="F481" s="65"/>
      <c r="G481" s="13"/>
      <c r="H481" s="13"/>
      <c r="I481" s="13"/>
      <c r="J481" s="13"/>
      <c r="K481" s="13"/>
      <c r="L481" s="13"/>
      <c r="M481" s="13"/>
      <c r="N481" s="2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</row>
    <row r="482" customFormat="false" ht="12.75" hidden="false" customHeight="true" outlineLevel="0" collapsed="false">
      <c r="A482" s="63"/>
      <c r="B482" s="64"/>
      <c r="C482" s="63"/>
      <c r="D482" s="3"/>
      <c r="E482" s="13"/>
      <c r="F482" s="65"/>
      <c r="G482" s="13"/>
      <c r="H482" s="13"/>
      <c r="I482" s="13"/>
      <c r="J482" s="13"/>
      <c r="K482" s="13"/>
      <c r="L482" s="13"/>
      <c r="M482" s="13"/>
      <c r="N482" s="2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</row>
    <row r="483" customFormat="false" ht="12.75" hidden="false" customHeight="true" outlineLevel="0" collapsed="false">
      <c r="A483" s="63"/>
      <c r="B483" s="64"/>
      <c r="C483" s="63"/>
      <c r="D483" s="3"/>
      <c r="E483" s="13"/>
      <c r="F483" s="65"/>
      <c r="G483" s="13"/>
      <c r="H483" s="13"/>
      <c r="I483" s="13"/>
      <c r="J483" s="13"/>
      <c r="K483" s="13"/>
      <c r="L483" s="13"/>
      <c r="M483" s="13"/>
      <c r="N483" s="2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</row>
    <row r="484" customFormat="false" ht="12.75" hidden="false" customHeight="true" outlineLevel="0" collapsed="false">
      <c r="A484" s="63"/>
      <c r="B484" s="64"/>
      <c r="C484" s="63"/>
      <c r="D484" s="3"/>
      <c r="E484" s="13"/>
      <c r="F484" s="65"/>
      <c r="G484" s="13"/>
      <c r="H484" s="13"/>
      <c r="I484" s="13"/>
      <c r="J484" s="13"/>
      <c r="K484" s="13"/>
      <c r="L484" s="13"/>
      <c r="M484" s="13"/>
      <c r="N484" s="2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</row>
    <row r="485" customFormat="false" ht="12.75" hidden="false" customHeight="true" outlineLevel="0" collapsed="false">
      <c r="A485" s="63"/>
      <c r="B485" s="64"/>
      <c r="C485" s="63"/>
      <c r="D485" s="3"/>
      <c r="E485" s="13"/>
      <c r="F485" s="65"/>
      <c r="G485" s="13"/>
      <c r="H485" s="13"/>
      <c r="I485" s="13"/>
      <c r="J485" s="13"/>
      <c r="K485" s="13"/>
      <c r="L485" s="13"/>
      <c r="M485" s="13"/>
      <c r="N485" s="2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</row>
    <row r="486" customFormat="false" ht="12.75" hidden="false" customHeight="true" outlineLevel="0" collapsed="false">
      <c r="A486" s="63"/>
      <c r="B486" s="64"/>
      <c r="C486" s="63"/>
      <c r="D486" s="3"/>
      <c r="E486" s="13"/>
      <c r="F486" s="65"/>
      <c r="G486" s="13"/>
      <c r="H486" s="13"/>
      <c r="I486" s="13"/>
      <c r="J486" s="13"/>
      <c r="K486" s="13"/>
      <c r="L486" s="13"/>
      <c r="M486" s="13"/>
      <c r="N486" s="2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</row>
    <row r="487" customFormat="false" ht="12.75" hidden="false" customHeight="true" outlineLevel="0" collapsed="false">
      <c r="A487" s="63"/>
      <c r="B487" s="64"/>
      <c r="C487" s="63"/>
      <c r="D487" s="3"/>
      <c r="E487" s="13"/>
      <c r="F487" s="65"/>
      <c r="G487" s="13"/>
      <c r="H487" s="13"/>
      <c r="I487" s="13"/>
      <c r="J487" s="13"/>
      <c r="K487" s="13"/>
      <c r="L487" s="13"/>
      <c r="M487" s="13"/>
      <c r="N487" s="2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</row>
    <row r="488" customFormat="false" ht="12.75" hidden="false" customHeight="true" outlineLevel="0" collapsed="false">
      <c r="A488" s="63"/>
      <c r="B488" s="64"/>
      <c r="C488" s="63"/>
      <c r="D488" s="3"/>
      <c r="E488" s="13"/>
      <c r="F488" s="65"/>
      <c r="G488" s="13"/>
      <c r="H488" s="13"/>
      <c r="I488" s="13"/>
      <c r="J488" s="13"/>
      <c r="K488" s="13"/>
      <c r="L488" s="13"/>
      <c r="M488" s="13"/>
      <c r="N488" s="2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</row>
    <row r="489" customFormat="false" ht="12.75" hidden="false" customHeight="true" outlineLevel="0" collapsed="false">
      <c r="A489" s="63"/>
      <c r="B489" s="64"/>
      <c r="C489" s="63"/>
      <c r="D489" s="3"/>
      <c r="E489" s="13"/>
      <c r="F489" s="65"/>
      <c r="G489" s="13"/>
      <c r="H489" s="13"/>
      <c r="I489" s="13"/>
      <c r="J489" s="13"/>
      <c r="K489" s="13"/>
      <c r="L489" s="13"/>
      <c r="M489" s="13"/>
      <c r="N489" s="2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</row>
    <row r="490" customFormat="false" ht="12.75" hidden="false" customHeight="true" outlineLevel="0" collapsed="false">
      <c r="A490" s="63"/>
      <c r="B490" s="64"/>
      <c r="C490" s="63"/>
      <c r="D490" s="3"/>
      <c r="E490" s="13"/>
      <c r="F490" s="65"/>
      <c r="G490" s="13"/>
      <c r="H490" s="13"/>
      <c r="I490" s="13"/>
      <c r="J490" s="13"/>
      <c r="K490" s="13"/>
      <c r="L490" s="13"/>
      <c r="M490" s="13"/>
      <c r="N490" s="2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</row>
    <row r="491" customFormat="false" ht="12.75" hidden="false" customHeight="true" outlineLevel="0" collapsed="false">
      <c r="A491" s="63"/>
      <c r="B491" s="64"/>
      <c r="C491" s="63"/>
      <c r="D491" s="3"/>
      <c r="E491" s="13"/>
      <c r="F491" s="65"/>
      <c r="G491" s="13"/>
      <c r="H491" s="13"/>
      <c r="I491" s="13"/>
      <c r="J491" s="13"/>
      <c r="K491" s="13"/>
      <c r="L491" s="13"/>
      <c r="M491" s="13"/>
      <c r="N491" s="2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</row>
    <row r="492" customFormat="false" ht="12.75" hidden="false" customHeight="true" outlineLevel="0" collapsed="false">
      <c r="A492" s="63"/>
      <c r="B492" s="64"/>
      <c r="C492" s="63"/>
      <c r="D492" s="3"/>
      <c r="E492" s="13"/>
      <c r="F492" s="65"/>
      <c r="G492" s="13"/>
      <c r="H492" s="13"/>
      <c r="I492" s="13"/>
      <c r="J492" s="13"/>
      <c r="K492" s="13"/>
      <c r="L492" s="13"/>
      <c r="M492" s="13"/>
      <c r="N492" s="2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</row>
    <row r="1048576" customFormat="false" ht="12.8" hidden="false" customHeight="true" outlineLevel="0" collapsed="false"/>
  </sheetData>
  <mergeCells count="30">
    <mergeCell ref="A1:M1"/>
    <mergeCell ref="A2:M2"/>
    <mergeCell ref="A3:A9"/>
    <mergeCell ref="B3:C9"/>
    <mergeCell ref="D3:G3"/>
    <mergeCell ref="D4:G4"/>
    <mergeCell ref="D5:G5"/>
    <mergeCell ref="D6:G6"/>
    <mergeCell ref="D7:G7"/>
    <mergeCell ref="O7:O8"/>
    <mergeCell ref="P7:P8"/>
    <mergeCell ref="D8:G8"/>
    <mergeCell ref="D9:G9"/>
    <mergeCell ref="A10:M10"/>
    <mergeCell ref="A11:A12"/>
    <mergeCell ref="B11:B12"/>
    <mergeCell ref="C11:C12"/>
    <mergeCell ref="D11:D12"/>
    <mergeCell ref="E11:E12"/>
    <mergeCell ref="F11:F12"/>
    <mergeCell ref="G11:I11"/>
    <mergeCell ref="J11:L11"/>
    <mergeCell ref="M11:M12"/>
    <mergeCell ref="A13:M13"/>
    <mergeCell ref="D14:I14"/>
    <mergeCell ref="A18:M18"/>
    <mergeCell ref="D19:I19"/>
    <mergeCell ref="B125:G125"/>
    <mergeCell ref="B138:G138"/>
    <mergeCell ref="D187:I187"/>
  </mergeCells>
  <printOptions headings="false" gridLines="false" gridLinesSet="true" horizontalCentered="false" verticalCentered="false"/>
  <pageMargins left="0.25" right="0.25" top="0.611111111111111" bottom="0.75" header="0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  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N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8.25"/>
    <col collapsed="false" customWidth="true" hidden="false" outlineLevel="0" max="4" min="4" style="0" width="60.13"/>
    <col collapsed="false" customWidth="true" hidden="false" outlineLevel="0" max="14" min="14" style="0" width="14.52"/>
  </cols>
  <sheetData>
    <row r="4" customFormat="false" ht="15" hidden="false" customHeight="false" outlineLevel="0" collapsed="false">
      <c r="L4" s="9" t="s">
        <v>2</v>
      </c>
      <c r="M4" s="9" t="n">
        <v>0.2602</v>
      </c>
    </row>
    <row r="5" customFormat="false" ht="15" hidden="false" customHeight="false" outlineLevel="0" collapsed="false">
      <c r="B5" s="95" t="s">
        <v>541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</row>
    <row r="6" customFormat="false" ht="31.9" hidden="false" customHeight="false" outlineLevel="0" collapsed="false">
      <c r="A6" s="40"/>
      <c r="B6" s="56" t="s">
        <v>295</v>
      </c>
      <c r="C6" s="60" t="s">
        <v>296</v>
      </c>
      <c r="D6" s="43" t="s">
        <v>297</v>
      </c>
      <c r="E6" s="54" t="s">
        <v>47</v>
      </c>
      <c r="F6" s="45" t="n">
        <v>654</v>
      </c>
      <c r="G6" s="46" t="n">
        <v>65.13</v>
      </c>
      <c r="H6" s="46" t="n">
        <v>12.15</v>
      </c>
      <c r="I6" s="46" t="n">
        <f aca="false">G6+H6</f>
        <v>77.28</v>
      </c>
      <c r="J6" s="46" t="n">
        <f aca="false">G6*F6</f>
        <v>42595.02</v>
      </c>
      <c r="K6" s="46" t="n">
        <f aca="false">H6*F6</f>
        <v>7946.1</v>
      </c>
      <c r="L6" s="46" t="n">
        <f aca="false">J6+K6</f>
        <v>50541.12</v>
      </c>
      <c r="M6" s="59" t="n">
        <f aca="false">L6*(1+$M$4)</f>
        <v>63691.919424</v>
      </c>
      <c r="N6" s="97" t="n">
        <f aca="false">SUM(M6:M7)</f>
        <v>73921.7038216</v>
      </c>
    </row>
    <row r="7" customFormat="false" ht="21.65" hidden="false" customHeight="false" outlineLevel="0" collapsed="false">
      <c r="A7" s="40"/>
      <c r="B7" s="56" t="s">
        <v>542</v>
      </c>
      <c r="C7" s="60" t="s">
        <v>543</v>
      </c>
      <c r="D7" s="43" t="s">
        <v>544</v>
      </c>
      <c r="E7" s="54" t="s">
        <v>66</v>
      </c>
      <c r="F7" s="45" t="n">
        <v>574.9</v>
      </c>
      <c r="G7" s="61" t="n">
        <v>10.82</v>
      </c>
      <c r="H7" s="61" t="n">
        <v>3.3</v>
      </c>
      <c r="I7" s="46" t="n">
        <f aca="false">G7+H7</f>
        <v>14.12</v>
      </c>
      <c r="J7" s="46" t="n">
        <f aca="false">G7*F7</f>
        <v>6220.418</v>
      </c>
      <c r="K7" s="46" t="n">
        <f aca="false">H7*F7</f>
        <v>1897.17</v>
      </c>
      <c r="L7" s="46" t="n">
        <f aca="false">J7+K7</f>
        <v>8117.588</v>
      </c>
      <c r="M7" s="59" t="n">
        <f aca="false">L7*(1+$M$4)</f>
        <v>10229.7843976</v>
      </c>
      <c r="N7" s="97"/>
    </row>
    <row r="10" customFormat="false" ht="15" hidden="false" customHeight="false" outlineLevel="0" collapsed="false">
      <c r="B10" s="95" t="s">
        <v>545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</row>
    <row r="11" customFormat="false" ht="31.9" hidden="false" customHeight="false" outlineLevel="0" collapsed="false">
      <c r="A11" s="40"/>
      <c r="B11" s="56" t="s">
        <v>295</v>
      </c>
      <c r="C11" s="60" t="s">
        <v>296</v>
      </c>
      <c r="D11" s="43" t="s">
        <v>297</v>
      </c>
      <c r="E11" s="54" t="s">
        <v>47</v>
      </c>
      <c r="F11" s="45" t="n">
        <v>654</v>
      </c>
      <c r="G11" s="46" t="n">
        <v>65.13</v>
      </c>
      <c r="H11" s="46" t="n">
        <v>12.15</v>
      </c>
      <c r="I11" s="46" t="n">
        <f aca="false">G11+H11</f>
        <v>77.28</v>
      </c>
      <c r="J11" s="46" t="n">
        <f aca="false">G11*F11</f>
        <v>42595.02</v>
      </c>
      <c r="K11" s="46" t="n">
        <f aca="false">H11*F11</f>
        <v>7946.1</v>
      </c>
      <c r="L11" s="46" t="n">
        <f aca="false">J11+K11</f>
        <v>50541.12</v>
      </c>
      <c r="M11" s="59" t="n">
        <f aca="false">L11*(1+$M$4)</f>
        <v>63691.919424</v>
      </c>
      <c r="N11" s="97" t="n">
        <f aca="false">SUM(M11:M12)</f>
        <v>158994.506420905</v>
      </c>
    </row>
    <row r="12" customFormat="false" ht="42.15" hidden="false" customHeight="false" outlineLevel="0" collapsed="false">
      <c r="A12" s="40"/>
      <c r="B12" s="56" t="s">
        <v>546</v>
      </c>
      <c r="C12" s="60" t="s">
        <v>547</v>
      </c>
      <c r="D12" s="43" t="s">
        <v>548</v>
      </c>
      <c r="E12" s="54" t="s">
        <v>66</v>
      </c>
      <c r="F12" s="45" t="n">
        <v>574.9</v>
      </c>
      <c r="G12" s="61" t="n">
        <v>85.837308</v>
      </c>
      <c r="H12" s="61" t="n">
        <v>45.707256</v>
      </c>
      <c r="I12" s="46" t="n">
        <f aca="false">G12+H12</f>
        <v>131.544564</v>
      </c>
      <c r="J12" s="46" t="n">
        <f aca="false">G12*F12</f>
        <v>49347.8683692</v>
      </c>
      <c r="K12" s="46" t="n">
        <f aca="false">H12*F12</f>
        <v>26277.1014744</v>
      </c>
      <c r="L12" s="46" t="n">
        <f aca="false">J12+K12</f>
        <v>75624.9698436</v>
      </c>
      <c r="M12" s="59" t="n">
        <f aca="false">L12*(1+$M$4)</f>
        <v>95302.5869969047</v>
      </c>
      <c r="N12" s="97"/>
    </row>
    <row r="15" customFormat="false" ht="15" hidden="false" customHeight="false" outlineLevel="0" collapsed="false">
      <c r="B15" s="95" t="s">
        <v>549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</row>
    <row r="16" customFormat="false" ht="31.9" hidden="false" customHeight="false" outlineLevel="0" collapsed="false">
      <c r="A16" s="40"/>
      <c r="B16" s="56" t="s">
        <v>484</v>
      </c>
      <c r="C16" s="60" t="s">
        <v>485</v>
      </c>
      <c r="D16" s="43" t="s">
        <v>486</v>
      </c>
      <c r="E16" s="54" t="s">
        <v>47</v>
      </c>
      <c r="F16" s="45" t="n">
        <v>654</v>
      </c>
      <c r="G16" s="61" t="n">
        <v>49.3285</v>
      </c>
      <c r="H16" s="61" t="n">
        <v>28.5853</v>
      </c>
      <c r="I16" s="46" t="n">
        <f aca="false">G16+H16</f>
        <v>77.9138</v>
      </c>
      <c r="J16" s="46" t="n">
        <f aca="false">G16*F16</f>
        <v>32260.839</v>
      </c>
      <c r="K16" s="46" t="n">
        <f aca="false">H16*F16</f>
        <v>18694.7862</v>
      </c>
      <c r="L16" s="46" t="n">
        <f aca="false">J16+K16</f>
        <v>50955.6252</v>
      </c>
      <c r="M16" s="59" t="n">
        <f aca="false">L16*(1+$M$4)</f>
        <v>64214.27887704</v>
      </c>
      <c r="N16" s="98" t="n">
        <f aca="false">SUM(M16:M17)</f>
        <v>83724.76710844</v>
      </c>
    </row>
    <row r="17" customFormat="false" ht="42.15" hidden="false" customHeight="false" outlineLevel="0" collapsed="false">
      <c r="A17" s="40"/>
      <c r="B17" s="56" t="s">
        <v>488</v>
      </c>
      <c r="C17" s="60" t="s">
        <v>489</v>
      </c>
      <c r="D17" s="43" t="s">
        <v>490</v>
      </c>
      <c r="E17" s="54" t="s">
        <v>66</v>
      </c>
      <c r="F17" s="45" t="n">
        <v>574.9</v>
      </c>
      <c r="G17" s="46" t="n">
        <v>8.72</v>
      </c>
      <c r="H17" s="46" t="n">
        <v>18.21</v>
      </c>
      <c r="I17" s="46" t="n">
        <f aca="false">G17+H17</f>
        <v>26.93</v>
      </c>
      <c r="J17" s="46" t="n">
        <f aca="false">G17*F17</f>
        <v>5013.128</v>
      </c>
      <c r="K17" s="46" t="n">
        <f aca="false">H17*F17</f>
        <v>10468.929</v>
      </c>
      <c r="L17" s="46" t="n">
        <f aca="false">J17+K17</f>
        <v>15482.057</v>
      </c>
      <c r="M17" s="59" t="n">
        <f aca="false">L17*(1+$M$4)</f>
        <v>19510.4882314</v>
      </c>
      <c r="N17" s="98"/>
    </row>
  </sheetData>
  <mergeCells count="3">
    <mergeCell ref="N6:N7"/>
    <mergeCell ref="N11:N12"/>
    <mergeCell ref="N16:N1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Z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2.88"/>
    <col collapsed="false" customWidth="true" hidden="false" outlineLevel="0" max="2" min="2" style="0" width="15"/>
    <col collapsed="false" customWidth="true" hidden="false" outlineLevel="0" max="3" min="3" style="0" width="45.12"/>
    <col collapsed="false" customWidth="true" hidden="false" outlineLevel="0" max="4" min="4" style="0" width="9.38"/>
    <col collapsed="false" customWidth="true" hidden="false" outlineLevel="0" max="5" min="5" style="0" width="12.38"/>
    <col collapsed="false" customWidth="true" hidden="false" outlineLevel="0" max="6" min="6" style="0" width="13.88"/>
    <col collapsed="false" customWidth="true" hidden="false" outlineLevel="0" max="7" min="7" style="0" width="13.63"/>
    <col collapsed="false" customWidth="true" hidden="false" outlineLevel="0" max="8" min="8" style="0" width="11.75"/>
    <col collapsed="false" customWidth="true" hidden="false" outlineLevel="0" max="9" min="9" style="0" width="11.89"/>
    <col collapsed="false" customWidth="true" hidden="false" outlineLevel="0" max="12" min="10" style="0" width="15.25"/>
    <col collapsed="false" customWidth="true" hidden="false" outlineLevel="0" max="13" min="13" style="0" width="18.63"/>
    <col collapsed="false" customWidth="true" hidden="false" outlineLevel="0" max="14" min="14" style="0" width="14.75"/>
    <col collapsed="false" customWidth="true" hidden="false" outlineLevel="0" max="15" min="15" style="0" width="28.25"/>
    <col collapsed="false" customWidth="true" hidden="false" outlineLevel="0" max="26" min="16" style="0" width="8.75"/>
  </cols>
  <sheetData>
    <row r="1" customFormat="false" ht="12.75" hidden="false" customHeight="true" outlineLevel="0" collapsed="false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100"/>
      <c r="M1" s="100"/>
      <c r="N1" s="101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</row>
    <row r="2" customFormat="false" ht="12.75" hidden="false" customHeight="true" outlineLevel="0" collapsed="false">
      <c r="A2" s="102"/>
      <c r="B2" s="102"/>
      <c r="C2" s="102"/>
      <c r="D2" s="103"/>
      <c r="E2" s="104"/>
      <c r="F2" s="104"/>
      <c r="G2" s="104"/>
      <c r="H2" s="104"/>
      <c r="I2" s="104"/>
      <c r="J2" s="104"/>
      <c r="K2" s="100"/>
      <c r="L2" s="100"/>
      <c r="M2" s="100"/>
      <c r="N2" s="101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</row>
    <row r="3" customFormat="false" ht="16.5" hidden="false" customHeight="true" outlineLevel="0" collapsed="false">
      <c r="A3" s="102"/>
      <c r="B3" s="102"/>
      <c r="C3" s="102"/>
      <c r="D3" s="5" t="s">
        <v>0</v>
      </c>
      <c r="E3" s="5"/>
      <c r="F3" s="5"/>
      <c r="G3" s="5"/>
      <c r="H3" s="105"/>
      <c r="I3" s="104"/>
      <c r="J3" s="104"/>
      <c r="K3" s="100"/>
      <c r="L3" s="100"/>
      <c r="M3" s="100"/>
      <c r="N3" s="101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</row>
    <row r="4" customFormat="false" ht="12.75" hidden="false" customHeight="true" outlineLevel="0" collapsed="false">
      <c r="A4" s="102"/>
      <c r="B4" s="102"/>
      <c r="C4" s="102"/>
      <c r="D4" s="7" t="s">
        <v>1</v>
      </c>
      <c r="E4" s="7"/>
      <c r="F4" s="7"/>
      <c r="G4" s="7"/>
      <c r="H4" s="104"/>
      <c r="I4" s="104"/>
      <c r="J4" s="104"/>
      <c r="K4" s="100"/>
      <c r="L4" s="100"/>
      <c r="M4" s="100"/>
      <c r="N4" s="101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</row>
    <row r="5" customFormat="false" ht="12.75" hidden="false" customHeight="true" outlineLevel="0" collapsed="false">
      <c r="A5" s="102"/>
      <c r="B5" s="102"/>
      <c r="C5" s="102"/>
      <c r="D5" s="5" t="s">
        <v>3</v>
      </c>
      <c r="E5" s="5"/>
      <c r="F5" s="5"/>
      <c r="G5" s="5"/>
      <c r="H5" s="104"/>
      <c r="I5" s="104"/>
      <c r="J5" s="104"/>
      <c r="K5" s="100"/>
      <c r="L5" s="100"/>
      <c r="M5" s="100"/>
      <c r="N5" s="101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</row>
    <row r="6" customFormat="false" ht="15" hidden="false" customHeight="true" outlineLevel="0" collapsed="false">
      <c r="A6" s="102"/>
      <c r="B6" s="102"/>
      <c r="C6" s="102"/>
      <c r="D6" s="12" t="s">
        <v>4</v>
      </c>
      <c r="E6" s="12"/>
      <c r="F6" s="12"/>
      <c r="G6" s="12"/>
      <c r="H6" s="106"/>
      <c r="I6" s="106"/>
      <c r="J6" s="106"/>
      <c r="K6" s="100"/>
      <c r="L6" s="100"/>
      <c r="M6" s="100"/>
      <c r="N6" s="101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</row>
    <row r="7" customFormat="false" ht="13.5" hidden="false" customHeight="true" outlineLevel="0" collapsed="false">
      <c r="A7" s="102"/>
      <c r="B7" s="102"/>
      <c r="C7" s="102"/>
      <c r="D7" s="7" t="s">
        <v>6</v>
      </c>
      <c r="E7" s="7"/>
      <c r="F7" s="7"/>
      <c r="G7" s="7"/>
      <c r="H7" s="106"/>
      <c r="I7" s="106"/>
      <c r="J7" s="106"/>
      <c r="K7" s="100"/>
      <c r="L7" s="100"/>
      <c r="M7" s="100"/>
      <c r="N7" s="101"/>
      <c r="O7" s="107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</row>
    <row r="8" customFormat="false" ht="15" hidden="false" customHeight="true" outlineLevel="0" collapsed="false">
      <c r="A8" s="102"/>
      <c r="B8" s="102"/>
      <c r="C8" s="102"/>
      <c r="D8" s="18" t="s">
        <v>8</v>
      </c>
      <c r="E8" s="18"/>
      <c r="F8" s="18"/>
      <c r="G8" s="18"/>
      <c r="H8" s="104"/>
      <c r="I8" s="106"/>
      <c r="J8" s="104"/>
      <c r="K8" s="100"/>
      <c r="L8" s="100"/>
      <c r="M8" s="100"/>
      <c r="N8" s="101"/>
      <c r="O8" s="107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</row>
    <row r="9" customFormat="false" ht="27.75" hidden="false" customHeight="true" outlineLevel="0" collapsed="false">
      <c r="A9" s="102"/>
      <c r="B9" s="102"/>
      <c r="C9" s="102"/>
      <c r="D9" s="7" t="s">
        <v>10</v>
      </c>
      <c r="E9" s="7"/>
      <c r="F9" s="7"/>
      <c r="G9" s="7"/>
      <c r="H9" s="104"/>
      <c r="I9" s="104"/>
      <c r="J9" s="104"/>
      <c r="K9" s="100"/>
      <c r="L9" s="100"/>
      <c r="M9" s="100"/>
      <c r="N9" s="101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</row>
    <row r="10" customFormat="false" ht="12.75" hidden="false" customHeight="true" outlineLevel="0" collapsed="false">
      <c r="A10" s="102"/>
      <c r="B10" s="102"/>
      <c r="C10" s="102"/>
      <c r="D10" s="102"/>
      <c r="E10" s="105"/>
      <c r="F10" s="105"/>
      <c r="G10" s="105"/>
      <c r="H10" s="105"/>
      <c r="I10" s="105"/>
      <c r="J10" s="105"/>
      <c r="K10" s="100"/>
      <c r="L10" s="100"/>
      <c r="M10" s="100"/>
      <c r="N10" s="101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  <row r="11" customFormat="false" ht="15" hidden="false" customHeight="true" outlineLevel="0" collapsed="false">
      <c r="A11" s="108" t="s">
        <v>550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0"/>
      <c r="M11" s="100"/>
      <c r="N11" s="101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customFormat="false" ht="12.75" hidden="false" customHeight="true" outlineLevel="0" collapsed="false">
      <c r="A12" s="100"/>
      <c r="B12" s="100"/>
      <c r="C12" s="110"/>
      <c r="D12" s="100"/>
      <c r="E12" s="106"/>
      <c r="F12" s="106"/>
      <c r="G12" s="106"/>
      <c r="H12" s="106"/>
      <c r="I12" s="106"/>
      <c r="J12" s="106"/>
      <c r="K12" s="100"/>
      <c r="L12" s="100"/>
      <c r="M12" s="100"/>
      <c r="N12" s="101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customFormat="false" ht="24.05" hidden="false" customHeight="true" outlineLevel="0" collapsed="false">
      <c r="A13" s="111" t="s">
        <v>551</v>
      </c>
      <c r="B13" s="112" t="s">
        <v>552</v>
      </c>
      <c r="C13" s="112"/>
      <c r="D13" s="112"/>
      <c r="E13" s="112"/>
      <c r="F13" s="112"/>
      <c r="G13" s="112"/>
      <c r="H13" s="112"/>
      <c r="I13" s="112"/>
      <c r="J13" s="112"/>
      <c r="K13" s="112"/>
      <c r="L13" s="100"/>
      <c r="M13" s="100"/>
      <c r="N13" s="101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customFormat="false" ht="15" hidden="false" customHeight="true" outlineLevel="0" collapsed="false">
      <c r="A14" s="113" t="s">
        <v>553</v>
      </c>
      <c r="B14" s="114" t="s">
        <v>554</v>
      </c>
      <c r="C14" s="114"/>
      <c r="D14" s="114"/>
      <c r="E14" s="114"/>
      <c r="F14" s="115" t="s">
        <v>555</v>
      </c>
      <c r="G14" s="116" t="s">
        <v>556</v>
      </c>
      <c r="H14" s="117" t="s">
        <v>557</v>
      </c>
      <c r="I14" s="117" t="s">
        <v>15</v>
      </c>
      <c r="J14" s="118"/>
      <c r="K14" s="119"/>
      <c r="L14" s="100"/>
      <c r="M14" s="100"/>
      <c r="N14" s="101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customFormat="false" ht="15" hidden="false" customHeight="false" outlineLevel="0" collapsed="false">
      <c r="A15" s="113"/>
      <c r="B15" s="120" t="s">
        <v>558</v>
      </c>
      <c r="C15" s="121"/>
      <c r="D15" s="122" t="s">
        <v>15</v>
      </c>
      <c r="E15" s="117" t="s">
        <v>16</v>
      </c>
      <c r="F15" s="117" t="s">
        <v>559</v>
      </c>
      <c r="G15" s="117" t="s">
        <v>560</v>
      </c>
      <c r="H15" s="117" t="s">
        <v>561</v>
      </c>
      <c r="I15" s="117" t="s">
        <v>562</v>
      </c>
      <c r="J15" s="117" t="s">
        <v>563</v>
      </c>
      <c r="K15" s="122" t="s">
        <v>564</v>
      </c>
      <c r="L15" s="100"/>
      <c r="M15" s="100"/>
      <c r="N15" s="101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 customFormat="false" ht="69.85" hidden="false" customHeight="false" outlineLevel="0" collapsed="false">
      <c r="A16" s="123" t="s">
        <v>565</v>
      </c>
      <c r="B16" s="124" t="n">
        <v>39485</v>
      </c>
      <c r="C16" s="80" t="s">
        <v>566</v>
      </c>
      <c r="D16" s="125" t="s">
        <v>15</v>
      </c>
      <c r="E16" s="126" t="n">
        <v>1</v>
      </c>
      <c r="F16" s="127" t="n">
        <v>718.33</v>
      </c>
      <c r="G16" s="128" t="n">
        <v>0</v>
      </c>
      <c r="H16" s="129" t="n">
        <f aca="false">F16+G16</f>
        <v>718.33</v>
      </c>
      <c r="I16" s="129" t="n">
        <f aca="false">F16*E16</f>
        <v>718.33</v>
      </c>
      <c r="J16" s="129" t="n">
        <f aca="false">G16*E16</f>
        <v>0</v>
      </c>
      <c r="K16" s="129" t="n">
        <f aca="false">I16+J16</f>
        <v>718.33</v>
      </c>
      <c r="L16" s="100"/>
      <c r="M16" s="100"/>
      <c r="N16" s="101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</row>
    <row r="17" customFormat="false" ht="24.05" hidden="false" customHeight="false" outlineLevel="0" collapsed="false">
      <c r="A17" s="123" t="s">
        <v>567</v>
      </c>
      <c r="B17" s="124" t="n">
        <v>88261</v>
      </c>
      <c r="C17" s="80" t="s">
        <v>568</v>
      </c>
      <c r="D17" s="125" t="s">
        <v>569</v>
      </c>
      <c r="E17" s="126" t="n">
        <v>0.33</v>
      </c>
      <c r="F17" s="127" t="n">
        <v>7.16</v>
      </c>
      <c r="G17" s="128" t="n">
        <v>20.44</v>
      </c>
      <c r="H17" s="129" t="n">
        <f aca="false">F17+G17</f>
        <v>27.6</v>
      </c>
      <c r="I17" s="129" t="n">
        <f aca="false">F17*E17</f>
        <v>2.3628</v>
      </c>
      <c r="J17" s="129" t="n">
        <f aca="false">G17*E17</f>
        <v>6.7452</v>
      </c>
      <c r="K17" s="129" t="n">
        <f aca="false">I17+J17</f>
        <v>9.108</v>
      </c>
      <c r="L17" s="100"/>
      <c r="M17" s="100"/>
      <c r="N17" s="101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</row>
    <row r="18" customFormat="false" ht="15" hidden="false" customHeight="false" outlineLevel="0" collapsed="false">
      <c r="A18" s="123" t="s">
        <v>567</v>
      </c>
      <c r="B18" s="124" t="n">
        <v>88309</v>
      </c>
      <c r="C18" s="80" t="s">
        <v>570</v>
      </c>
      <c r="D18" s="125" t="s">
        <v>569</v>
      </c>
      <c r="E18" s="126" t="n">
        <v>2.02</v>
      </c>
      <c r="F18" s="127" t="n">
        <v>7.34</v>
      </c>
      <c r="G18" s="128" t="n">
        <v>21.87</v>
      </c>
      <c r="H18" s="129" t="n">
        <f aca="false">F18+G18</f>
        <v>29.21</v>
      </c>
      <c r="I18" s="129" t="n">
        <f aca="false">F18*E18</f>
        <v>14.8268</v>
      </c>
      <c r="J18" s="129" t="n">
        <f aca="false">G18*E18</f>
        <v>44.1774</v>
      </c>
      <c r="K18" s="129" t="n">
        <f aca="false">I18+J18</f>
        <v>59.0042</v>
      </c>
      <c r="L18" s="100"/>
      <c r="M18" s="100"/>
      <c r="N18" s="101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</row>
    <row r="19" customFormat="false" ht="15" hidden="false" customHeight="false" outlineLevel="0" collapsed="false">
      <c r="A19" s="123" t="s">
        <v>567</v>
      </c>
      <c r="B19" s="124" t="n">
        <v>88316</v>
      </c>
      <c r="C19" s="80" t="s">
        <v>571</v>
      </c>
      <c r="D19" s="125" t="s">
        <v>569</v>
      </c>
      <c r="E19" s="126" t="n">
        <v>1.5</v>
      </c>
      <c r="F19" s="127" t="n">
        <v>7.23</v>
      </c>
      <c r="G19" s="128" t="n">
        <v>15.36</v>
      </c>
      <c r="H19" s="129" t="n">
        <f aca="false">F19+G19</f>
        <v>22.59</v>
      </c>
      <c r="I19" s="129" t="n">
        <f aca="false">F19*E19</f>
        <v>10.845</v>
      </c>
      <c r="J19" s="129" t="n">
        <f aca="false">G19*E19</f>
        <v>23.04</v>
      </c>
      <c r="K19" s="129" t="n">
        <f aca="false">I19+J19</f>
        <v>33.885</v>
      </c>
      <c r="L19" s="100"/>
      <c r="M19" s="100"/>
      <c r="N19" s="101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</row>
    <row r="20" customFormat="false" ht="24.05" hidden="false" customHeight="false" outlineLevel="0" collapsed="false">
      <c r="A20" s="123" t="s">
        <v>567</v>
      </c>
      <c r="B20" s="124" t="n">
        <v>88629</v>
      </c>
      <c r="C20" s="80" t="s">
        <v>572</v>
      </c>
      <c r="D20" s="125" t="s">
        <v>42</v>
      </c>
      <c r="E20" s="126" t="n">
        <v>0.02</v>
      </c>
      <c r="F20" s="127" t="n">
        <v>716.14</v>
      </c>
      <c r="G20" s="128" t="n">
        <v>218.16</v>
      </c>
      <c r="H20" s="129" t="n">
        <f aca="false">F20+G20</f>
        <v>934.3</v>
      </c>
      <c r="I20" s="129" t="n">
        <f aca="false">F20*E20</f>
        <v>14.3228</v>
      </c>
      <c r="J20" s="129" t="n">
        <f aca="false">G20*E20</f>
        <v>4.3632</v>
      </c>
      <c r="K20" s="129" t="n">
        <f aca="false">I20+J20</f>
        <v>18.686</v>
      </c>
      <c r="L20" s="100"/>
      <c r="M20" s="100"/>
      <c r="N20" s="101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</row>
    <row r="21" customFormat="false" ht="46.95" hidden="false" customHeight="false" outlineLevel="0" collapsed="false">
      <c r="A21" s="123" t="s">
        <v>567</v>
      </c>
      <c r="B21" s="130" t="s">
        <v>380</v>
      </c>
      <c r="C21" s="80" t="s">
        <v>381</v>
      </c>
      <c r="D21" s="130" t="s">
        <v>15</v>
      </c>
      <c r="E21" s="126" t="n">
        <v>1</v>
      </c>
      <c r="F21" s="128" t="n">
        <v>268.47</v>
      </c>
      <c r="G21" s="128" t="n">
        <v>36.16</v>
      </c>
      <c r="H21" s="129" t="n">
        <f aca="false">F21+G21</f>
        <v>304.63</v>
      </c>
      <c r="I21" s="129" t="n">
        <f aca="false">F21*E21</f>
        <v>268.47</v>
      </c>
      <c r="J21" s="129" t="n">
        <f aca="false">G21*E21</f>
        <v>36.16</v>
      </c>
      <c r="K21" s="129" t="n">
        <f aca="false">I21+J21</f>
        <v>304.63</v>
      </c>
      <c r="L21" s="100"/>
      <c r="M21" s="100"/>
      <c r="N21" s="101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</row>
    <row r="22" customFormat="false" ht="35.5" hidden="false" customHeight="false" outlineLevel="0" collapsed="false">
      <c r="A22" s="123" t="s">
        <v>565</v>
      </c>
      <c r="B22" s="124" t="n">
        <v>12759</v>
      </c>
      <c r="C22" s="80" t="s">
        <v>573</v>
      </c>
      <c r="D22" s="125" t="s">
        <v>47</v>
      </c>
      <c r="E22" s="126" t="n">
        <v>0.36</v>
      </c>
      <c r="F22" s="127" t="n">
        <v>1162.59</v>
      </c>
      <c r="G22" s="128" t="n">
        <v>0</v>
      </c>
      <c r="H22" s="129" t="n">
        <f aca="false">F22+G22</f>
        <v>1162.59</v>
      </c>
      <c r="I22" s="129" t="n">
        <f aca="false">F22*E22</f>
        <v>418.5324</v>
      </c>
      <c r="J22" s="129" t="n">
        <f aca="false">G22*E22</f>
        <v>0</v>
      </c>
      <c r="K22" s="129" t="n">
        <f aca="false">I22+J22</f>
        <v>418.5324</v>
      </c>
      <c r="L22" s="100"/>
      <c r="M22" s="100"/>
      <c r="N22" s="101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</row>
    <row r="23" customFormat="false" ht="24.05" hidden="false" customHeight="false" outlineLevel="0" collapsed="false">
      <c r="A23" s="123" t="s">
        <v>565</v>
      </c>
      <c r="B23" s="124" t="n">
        <v>4791</v>
      </c>
      <c r="C23" s="80" t="s">
        <v>574</v>
      </c>
      <c r="D23" s="125" t="s">
        <v>105</v>
      </c>
      <c r="E23" s="126" t="n">
        <v>0.01</v>
      </c>
      <c r="F23" s="127" t="n">
        <v>38.04</v>
      </c>
      <c r="G23" s="128" t="n">
        <v>0</v>
      </c>
      <c r="H23" s="129" t="n">
        <f aca="false">F23+G23</f>
        <v>38.04</v>
      </c>
      <c r="I23" s="129" t="n">
        <f aca="false">F23*E23</f>
        <v>0.3804</v>
      </c>
      <c r="J23" s="129" t="n">
        <f aca="false">G23*E23</f>
        <v>0</v>
      </c>
      <c r="K23" s="129" t="n">
        <f aca="false">I23+J23</f>
        <v>0.3804</v>
      </c>
      <c r="L23" s="100"/>
      <c r="M23" s="100"/>
      <c r="N23" s="101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 customFormat="false" ht="15" hidden="false" customHeight="false" outlineLevel="0" collapsed="false">
      <c r="A24" s="100"/>
      <c r="B24" s="100"/>
      <c r="C24" s="110"/>
      <c r="D24" s="100"/>
      <c r="E24" s="106"/>
      <c r="F24" s="106"/>
      <c r="G24" s="106"/>
      <c r="H24" s="106"/>
      <c r="I24" s="131" t="n">
        <f aca="false">SUM(I16:I23)</f>
        <v>1448.0702</v>
      </c>
      <c r="J24" s="131" t="n">
        <f aca="false">SUM(J16:J23)</f>
        <v>114.4858</v>
      </c>
      <c r="K24" s="131" t="n">
        <f aca="false">SUM(K16:K23)</f>
        <v>1562.556</v>
      </c>
      <c r="L24" s="100"/>
      <c r="M24" s="100"/>
      <c r="N24" s="101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 customFormat="false" ht="15" hidden="false" customHeight="false" outlineLevel="0" collapsed="false">
      <c r="A25" s="100"/>
      <c r="B25" s="100"/>
      <c r="C25" s="110"/>
      <c r="D25" s="100"/>
      <c r="E25" s="106"/>
      <c r="F25" s="106"/>
      <c r="G25" s="106"/>
      <c r="H25" s="106"/>
      <c r="I25" s="106"/>
      <c r="J25" s="106"/>
      <c r="K25" s="100"/>
      <c r="L25" s="100"/>
      <c r="M25" s="100"/>
      <c r="N25" s="101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</row>
    <row r="26" customFormat="false" ht="15" hidden="false" customHeight="true" outlineLevel="0" collapsed="false">
      <c r="A26" s="111" t="s">
        <v>575</v>
      </c>
      <c r="B26" s="132" t="s">
        <v>369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00"/>
      <c r="M26" s="100"/>
      <c r="N26" s="101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 customFormat="false" ht="15" hidden="false" customHeight="false" outlineLevel="0" collapsed="false">
      <c r="A27" s="113" t="s">
        <v>553</v>
      </c>
      <c r="B27" s="114"/>
      <c r="C27" s="114"/>
      <c r="D27" s="114"/>
      <c r="E27" s="114"/>
      <c r="F27" s="115" t="s">
        <v>555</v>
      </c>
      <c r="G27" s="116"/>
      <c r="H27" s="117" t="s">
        <v>557</v>
      </c>
      <c r="I27" s="117" t="s">
        <v>15</v>
      </c>
      <c r="J27" s="118"/>
      <c r="K27" s="119"/>
      <c r="L27" s="100"/>
      <c r="M27" s="100"/>
      <c r="N27" s="101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</row>
    <row r="28" customFormat="false" ht="15" hidden="false" customHeight="false" outlineLevel="0" collapsed="false">
      <c r="A28" s="113"/>
      <c r="B28" s="120" t="s">
        <v>558</v>
      </c>
      <c r="C28" s="121"/>
      <c r="D28" s="122" t="s">
        <v>15</v>
      </c>
      <c r="E28" s="117" t="s">
        <v>16</v>
      </c>
      <c r="F28" s="117" t="s">
        <v>559</v>
      </c>
      <c r="G28" s="117" t="s">
        <v>560</v>
      </c>
      <c r="H28" s="117" t="s">
        <v>561</v>
      </c>
      <c r="I28" s="117" t="s">
        <v>562</v>
      </c>
      <c r="J28" s="117" t="s">
        <v>563</v>
      </c>
      <c r="K28" s="122" t="s">
        <v>564</v>
      </c>
      <c r="L28" s="100"/>
      <c r="M28" s="100"/>
      <c r="N28" s="101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customFormat="false" ht="24.05" hidden="false" customHeight="false" outlineLevel="0" collapsed="false">
      <c r="A29" s="123" t="s">
        <v>565</v>
      </c>
      <c r="B29" s="130" t="s">
        <v>576</v>
      </c>
      <c r="C29" s="80" t="s">
        <v>369</v>
      </c>
      <c r="D29" s="130" t="s">
        <v>15</v>
      </c>
      <c r="E29" s="133" t="n">
        <v>1</v>
      </c>
      <c r="F29" s="127" t="n">
        <v>41.52</v>
      </c>
      <c r="G29" s="128" t="n">
        <v>0</v>
      </c>
      <c r="H29" s="129" t="n">
        <f aca="false">F29+G29</f>
        <v>41.52</v>
      </c>
      <c r="I29" s="129" t="n">
        <f aca="false">F29*E29</f>
        <v>41.52</v>
      </c>
      <c r="J29" s="129" t="n">
        <f aca="false">G29*E29</f>
        <v>0</v>
      </c>
      <c r="K29" s="129" t="n">
        <f aca="false">I29+J29</f>
        <v>41.52</v>
      </c>
      <c r="L29" s="100"/>
      <c r="M29" s="100"/>
      <c r="N29" s="101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 customFormat="false" ht="24.05" hidden="false" customHeight="false" outlineLevel="0" collapsed="false">
      <c r="A30" s="123" t="s">
        <v>567</v>
      </c>
      <c r="B30" s="130" t="s">
        <v>577</v>
      </c>
      <c r="C30" s="80" t="s">
        <v>578</v>
      </c>
      <c r="D30" s="130" t="s">
        <v>569</v>
      </c>
      <c r="E30" s="134" t="n">
        <v>0.3162</v>
      </c>
      <c r="F30" s="127" t="n">
        <v>6.8</v>
      </c>
      <c r="G30" s="128" t="n">
        <v>21.69</v>
      </c>
      <c r="H30" s="129" t="n">
        <f aca="false">F30+G30</f>
        <v>28.49</v>
      </c>
      <c r="I30" s="129" t="n">
        <f aca="false">F30*E30</f>
        <v>2.15016</v>
      </c>
      <c r="J30" s="129" t="n">
        <f aca="false">G30*E30</f>
        <v>6.858378</v>
      </c>
      <c r="K30" s="129" t="n">
        <f aca="false">I30+J30</f>
        <v>9.008538</v>
      </c>
      <c r="L30" s="100"/>
      <c r="M30" s="100"/>
      <c r="N30" s="101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</row>
    <row r="31" customFormat="false" ht="15" hidden="false" customHeight="false" outlineLevel="0" collapsed="false">
      <c r="A31" s="123" t="s">
        <v>567</v>
      </c>
      <c r="B31" s="130" t="s">
        <v>579</v>
      </c>
      <c r="C31" s="80" t="s">
        <v>571</v>
      </c>
      <c r="D31" s="130" t="s">
        <v>569</v>
      </c>
      <c r="E31" s="134" t="n">
        <v>0.0996</v>
      </c>
      <c r="F31" s="127" t="n">
        <v>7.23</v>
      </c>
      <c r="G31" s="128" t="n">
        <v>15.36</v>
      </c>
      <c r="H31" s="129" t="n">
        <f aca="false">F31+G31</f>
        <v>22.59</v>
      </c>
      <c r="I31" s="129" t="n">
        <f aca="false">F31*E31</f>
        <v>0.720108</v>
      </c>
      <c r="J31" s="129" t="n">
        <f aca="false">G31*E31</f>
        <v>1.529856</v>
      </c>
      <c r="K31" s="129" t="n">
        <f aca="false">I31+J31</f>
        <v>2.249964</v>
      </c>
      <c r="L31" s="100"/>
      <c r="M31" s="100"/>
      <c r="N31" s="101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</row>
    <row r="32" customFormat="false" ht="15" hidden="false" customHeight="false" outlineLevel="0" collapsed="false">
      <c r="A32" s="100"/>
      <c r="B32" s="100"/>
      <c r="C32" s="110"/>
      <c r="D32" s="100"/>
      <c r="E32" s="106"/>
      <c r="F32" s="106"/>
      <c r="G32" s="106"/>
      <c r="H32" s="106"/>
      <c r="I32" s="131" t="n">
        <f aca="false">SUM(I29:I31)</f>
        <v>44.390268</v>
      </c>
      <c r="J32" s="131" t="n">
        <f aca="false">SUM(J29:J31)</f>
        <v>8.388234</v>
      </c>
      <c r="K32" s="131" t="n">
        <f aca="false">SUM(K29:K31)</f>
        <v>52.778502</v>
      </c>
      <c r="L32" s="100"/>
      <c r="M32" s="100"/>
      <c r="N32" s="101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</row>
    <row r="33" customFormat="false" ht="15" hidden="false" customHeight="false" outlineLevel="0" collapsed="false">
      <c r="A33" s="110"/>
      <c r="B33" s="110"/>
      <c r="C33" s="110"/>
      <c r="D33" s="100"/>
      <c r="E33" s="106"/>
      <c r="F33" s="106"/>
      <c r="G33" s="106"/>
      <c r="H33" s="106"/>
      <c r="I33" s="106"/>
      <c r="J33" s="106"/>
      <c r="K33" s="100"/>
      <c r="L33" s="100"/>
      <c r="M33" s="100"/>
      <c r="N33" s="101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</row>
    <row r="34" customFormat="false" ht="15" hidden="false" customHeight="true" outlineLevel="0" collapsed="false">
      <c r="A34" s="111" t="s">
        <v>580</v>
      </c>
      <c r="B34" s="132" t="s">
        <v>377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00"/>
      <c r="M34" s="100"/>
      <c r="N34" s="101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</row>
    <row r="35" customFormat="false" ht="15" hidden="false" customHeight="false" outlineLevel="0" collapsed="false">
      <c r="A35" s="113" t="s">
        <v>553</v>
      </c>
      <c r="B35" s="114"/>
      <c r="C35" s="114"/>
      <c r="D35" s="114"/>
      <c r="E35" s="114"/>
      <c r="F35" s="115" t="s">
        <v>555</v>
      </c>
      <c r="G35" s="116"/>
      <c r="H35" s="117" t="s">
        <v>557</v>
      </c>
      <c r="I35" s="117" t="s">
        <v>15</v>
      </c>
      <c r="J35" s="118"/>
      <c r="K35" s="119"/>
      <c r="L35" s="100"/>
      <c r="M35" s="100"/>
      <c r="N35" s="101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</row>
    <row r="36" customFormat="false" ht="15" hidden="false" customHeight="false" outlineLevel="0" collapsed="false">
      <c r="A36" s="113"/>
      <c r="B36" s="120" t="s">
        <v>558</v>
      </c>
      <c r="C36" s="121"/>
      <c r="D36" s="122" t="s">
        <v>15</v>
      </c>
      <c r="E36" s="117" t="s">
        <v>16</v>
      </c>
      <c r="F36" s="117" t="s">
        <v>559</v>
      </c>
      <c r="G36" s="117" t="s">
        <v>560</v>
      </c>
      <c r="H36" s="117" t="s">
        <v>561</v>
      </c>
      <c r="I36" s="117" t="s">
        <v>562</v>
      </c>
      <c r="J36" s="117" t="s">
        <v>563</v>
      </c>
      <c r="K36" s="122" t="s">
        <v>564</v>
      </c>
      <c r="L36" s="100"/>
      <c r="M36" s="100"/>
      <c r="N36" s="101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</row>
    <row r="37" customFormat="false" ht="24.05" hidden="false" customHeight="false" outlineLevel="0" collapsed="false">
      <c r="A37" s="123" t="s">
        <v>565</v>
      </c>
      <c r="B37" s="130" t="s">
        <v>581</v>
      </c>
      <c r="C37" s="80" t="s">
        <v>377</v>
      </c>
      <c r="D37" s="130" t="s">
        <v>15</v>
      </c>
      <c r="E37" s="133" t="n">
        <v>1</v>
      </c>
      <c r="F37" s="127" t="n">
        <v>41.52</v>
      </c>
      <c r="G37" s="128" t="n">
        <v>0</v>
      </c>
      <c r="H37" s="129" t="n">
        <f aca="false">F37+G37</f>
        <v>41.52</v>
      </c>
      <c r="I37" s="129" t="n">
        <f aca="false">F37*E37</f>
        <v>41.52</v>
      </c>
      <c r="J37" s="129" t="n">
        <f aca="false">G37*E37</f>
        <v>0</v>
      </c>
      <c r="K37" s="129" t="n">
        <f aca="false">I37+J37</f>
        <v>41.52</v>
      </c>
      <c r="L37" s="100"/>
      <c r="M37" s="100"/>
      <c r="N37" s="101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</row>
    <row r="38" customFormat="false" ht="24.05" hidden="false" customHeight="false" outlineLevel="0" collapsed="false">
      <c r="A38" s="123" t="s">
        <v>567</v>
      </c>
      <c r="B38" s="130" t="s">
        <v>577</v>
      </c>
      <c r="C38" s="80" t="s">
        <v>578</v>
      </c>
      <c r="D38" s="130" t="s">
        <v>569</v>
      </c>
      <c r="E38" s="134" t="n">
        <v>0.3162</v>
      </c>
      <c r="F38" s="127" t="n">
        <v>6.8</v>
      </c>
      <c r="G38" s="128" t="n">
        <v>21.69</v>
      </c>
      <c r="H38" s="129" t="n">
        <f aca="false">F38+G38</f>
        <v>28.49</v>
      </c>
      <c r="I38" s="129" t="n">
        <f aca="false">F38*E38</f>
        <v>2.15016</v>
      </c>
      <c r="J38" s="129" t="n">
        <f aca="false">G38*E38</f>
        <v>6.858378</v>
      </c>
      <c r="K38" s="129" t="n">
        <f aca="false">I38+J38</f>
        <v>9.008538</v>
      </c>
      <c r="L38" s="100"/>
      <c r="M38" s="100"/>
      <c r="N38" s="101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</row>
    <row r="39" customFormat="false" ht="15" hidden="false" customHeight="false" outlineLevel="0" collapsed="false">
      <c r="A39" s="123" t="s">
        <v>567</v>
      </c>
      <c r="B39" s="130" t="s">
        <v>579</v>
      </c>
      <c r="C39" s="80" t="s">
        <v>571</v>
      </c>
      <c r="D39" s="130" t="s">
        <v>569</v>
      </c>
      <c r="E39" s="134" t="n">
        <v>0.0996</v>
      </c>
      <c r="F39" s="127" t="n">
        <v>7.23</v>
      </c>
      <c r="G39" s="128" t="n">
        <v>15.36</v>
      </c>
      <c r="H39" s="129" t="n">
        <f aca="false">F39+G39</f>
        <v>22.59</v>
      </c>
      <c r="I39" s="129" t="n">
        <f aca="false">F39*E39</f>
        <v>0.720108</v>
      </c>
      <c r="J39" s="129" t="n">
        <f aca="false">G39*E39</f>
        <v>1.529856</v>
      </c>
      <c r="K39" s="129" t="n">
        <f aca="false">I39+J39</f>
        <v>2.249964</v>
      </c>
      <c r="L39" s="100"/>
      <c r="M39" s="100"/>
      <c r="N39" s="101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</row>
    <row r="40" customFormat="false" ht="12.75" hidden="false" customHeight="true" outlineLevel="0" collapsed="false">
      <c r="A40" s="100"/>
      <c r="B40" s="100"/>
      <c r="C40" s="110"/>
      <c r="D40" s="100"/>
      <c r="E40" s="106"/>
      <c r="F40" s="106"/>
      <c r="G40" s="106"/>
      <c r="H40" s="106"/>
      <c r="I40" s="131" t="n">
        <f aca="false">SUM(I37:I39)</f>
        <v>44.390268</v>
      </c>
      <c r="J40" s="131" t="n">
        <f aca="false">SUM(J37:J39)</f>
        <v>8.388234</v>
      </c>
      <c r="K40" s="131" t="n">
        <f aca="false">SUM(K37:K39)</f>
        <v>52.778502</v>
      </c>
      <c r="L40" s="100"/>
      <c r="M40" s="100"/>
      <c r="N40" s="101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</row>
    <row r="41" customFormat="false" ht="12.75" hidden="false" customHeight="true" outlineLevel="0" collapsed="false">
      <c r="A41" s="110"/>
      <c r="B41" s="110"/>
      <c r="C41" s="110"/>
      <c r="D41" s="100"/>
      <c r="E41" s="106"/>
      <c r="F41" s="106"/>
      <c r="G41" s="106"/>
      <c r="H41" s="106"/>
      <c r="I41" s="106"/>
      <c r="J41" s="106"/>
      <c r="K41" s="100"/>
      <c r="L41" s="100"/>
      <c r="M41" s="100"/>
      <c r="N41" s="101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</row>
    <row r="42" customFormat="false" ht="15" hidden="false" customHeight="true" outlineLevel="0" collapsed="false">
      <c r="A42" s="111" t="s">
        <v>582</v>
      </c>
      <c r="B42" s="132" t="s">
        <v>583</v>
      </c>
      <c r="C42" s="132"/>
      <c r="D42" s="132"/>
      <c r="E42" s="132"/>
      <c r="F42" s="132"/>
      <c r="G42" s="132"/>
      <c r="H42" s="132"/>
      <c r="I42" s="132"/>
      <c r="J42" s="132"/>
      <c r="K42" s="132"/>
      <c r="L42" s="100"/>
      <c r="M42" s="100"/>
      <c r="N42" s="101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</row>
    <row r="43" customFormat="false" ht="15" hidden="false" customHeight="true" outlineLevel="0" collapsed="false">
      <c r="A43" s="113" t="s">
        <v>553</v>
      </c>
      <c r="B43" s="114" t="s">
        <v>584</v>
      </c>
      <c r="C43" s="114"/>
      <c r="D43" s="114"/>
      <c r="E43" s="114"/>
      <c r="F43" s="115" t="s">
        <v>555</v>
      </c>
      <c r="G43" s="116"/>
      <c r="H43" s="117" t="s">
        <v>557</v>
      </c>
      <c r="I43" s="117" t="s">
        <v>15</v>
      </c>
      <c r="J43" s="118"/>
      <c r="K43" s="119"/>
      <c r="L43" s="100"/>
      <c r="M43" s="100"/>
      <c r="N43" s="101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</row>
    <row r="44" customFormat="false" ht="15" hidden="false" customHeight="false" outlineLevel="0" collapsed="false">
      <c r="A44" s="113"/>
      <c r="B44" s="120" t="s">
        <v>558</v>
      </c>
      <c r="C44" s="121"/>
      <c r="D44" s="122" t="s">
        <v>15</v>
      </c>
      <c r="E44" s="117" t="s">
        <v>16</v>
      </c>
      <c r="F44" s="117" t="s">
        <v>559</v>
      </c>
      <c r="G44" s="117" t="s">
        <v>560</v>
      </c>
      <c r="H44" s="117" t="s">
        <v>561</v>
      </c>
      <c r="I44" s="117" t="s">
        <v>562</v>
      </c>
      <c r="J44" s="117" t="s">
        <v>563</v>
      </c>
      <c r="K44" s="122" t="s">
        <v>564</v>
      </c>
      <c r="L44" s="100"/>
      <c r="M44" s="100"/>
      <c r="N44" s="101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</row>
    <row r="45" customFormat="false" ht="24.05" hidden="false" customHeight="false" outlineLevel="0" collapsed="false">
      <c r="A45" s="123" t="s">
        <v>565</v>
      </c>
      <c r="B45" s="130" t="s">
        <v>585</v>
      </c>
      <c r="C45" s="80" t="s">
        <v>586</v>
      </c>
      <c r="D45" s="130" t="s">
        <v>66</v>
      </c>
      <c r="E45" s="134" t="n">
        <v>1.67</v>
      </c>
      <c r="F45" s="127" t="n">
        <v>3</v>
      </c>
      <c r="G45" s="128" t="n">
        <v>0</v>
      </c>
      <c r="H45" s="129" t="n">
        <f aca="false">F45+G45</f>
        <v>3</v>
      </c>
      <c r="I45" s="129" t="n">
        <f aca="false">F45*E45</f>
        <v>5.01</v>
      </c>
      <c r="J45" s="129" t="n">
        <f aca="false">G45*E45</f>
        <v>0</v>
      </c>
      <c r="K45" s="129" t="n">
        <f aca="false">I45+J45</f>
        <v>5.01</v>
      </c>
      <c r="L45" s="100"/>
      <c r="M45" s="100"/>
      <c r="N45" s="101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</row>
    <row r="46" customFormat="false" ht="35.5" hidden="false" customHeight="false" outlineLevel="0" collapsed="false">
      <c r="A46" s="123" t="s">
        <v>565</v>
      </c>
      <c r="B46" s="124" t="n">
        <v>4824</v>
      </c>
      <c r="C46" s="80" t="s">
        <v>587</v>
      </c>
      <c r="D46" s="125" t="s">
        <v>105</v>
      </c>
      <c r="E46" s="134" t="n">
        <v>23.24</v>
      </c>
      <c r="F46" s="127" t="n">
        <v>0.61</v>
      </c>
      <c r="G46" s="128" t="n">
        <v>0</v>
      </c>
      <c r="H46" s="129" t="n">
        <f aca="false">F46+G46</f>
        <v>0.61</v>
      </c>
      <c r="I46" s="129" t="n">
        <f aca="false">F46*E46</f>
        <v>14.1764</v>
      </c>
      <c r="J46" s="129" t="n">
        <f aca="false">G46*E46</f>
        <v>0</v>
      </c>
      <c r="K46" s="129" t="n">
        <f aca="false">I46+J46</f>
        <v>14.1764</v>
      </c>
      <c r="L46" s="100"/>
      <c r="M46" s="100"/>
      <c r="N46" s="101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</row>
    <row r="47" customFormat="false" ht="35.5" hidden="false" customHeight="false" outlineLevel="0" collapsed="false">
      <c r="A47" s="123" t="s">
        <v>567</v>
      </c>
      <c r="B47" s="124" t="n">
        <v>87298</v>
      </c>
      <c r="C47" s="80" t="s">
        <v>588</v>
      </c>
      <c r="D47" s="125" t="s">
        <v>42</v>
      </c>
      <c r="E47" s="134" t="n">
        <v>0.02</v>
      </c>
      <c r="F47" s="127" t="n">
        <v>818.79</v>
      </c>
      <c r="G47" s="128" t="n">
        <v>151.34</v>
      </c>
      <c r="H47" s="129" t="n">
        <f aca="false">F47+G47</f>
        <v>970.13</v>
      </c>
      <c r="I47" s="129" t="n">
        <f aca="false">F47*E47</f>
        <v>16.3758</v>
      </c>
      <c r="J47" s="129" t="n">
        <f aca="false">G47*E47</f>
        <v>3.0268</v>
      </c>
      <c r="K47" s="129" t="n">
        <f aca="false">I47+J47</f>
        <v>19.4026</v>
      </c>
      <c r="L47" s="100"/>
      <c r="M47" s="100"/>
      <c r="N47" s="101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</row>
    <row r="48" customFormat="false" ht="15" hidden="false" customHeight="false" outlineLevel="0" collapsed="false">
      <c r="A48" s="123" t="s">
        <v>565</v>
      </c>
      <c r="B48" s="124" t="n">
        <v>7353</v>
      </c>
      <c r="C48" s="135" t="s">
        <v>589</v>
      </c>
      <c r="D48" s="125" t="s">
        <v>590</v>
      </c>
      <c r="E48" s="134" t="n">
        <v>0.12</v>
      </c>
      <c r="F48" s="127" t="n">
        <v>30.96</v>
      </c>
      <c r="G48" s="128" t="n">
        <v>0</v>
      </c>
      <c r="H48" s="129" t="n">
        <f aca="false">F48+G48</f>
        <v>30.96</v>
      </c>
      <c r="I48" s="129" t="n">
        <f aca="false">F48*E48</f>
        <v>3.7152</v>
      </c>
      <c r="J48" s="129" t="n">
        <f aca="false">G48*E48</f>
        <v>0</v>
      </c>
      <c r="K48" s="129" t="n">
        <f aca="false">I48+J48</f>
        <v>3.7152</v>
      </c>
      <c r="L48" s="100"/>
      <c r="M48" s="100"/>
      <c r="N48" s="101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</row>
    <row r="49" customFormat="false" ht="15" hidden="false" customHeight="false" outlineLevel="0" collapsed="false">
      <c r="A49" s="123" t="s">
        <v>567</v>
      </c>
      <c r="B49" s="124" t="n">
        <v>88309</v>
      </c>
      <c r="C49" s="80" t="s">
        <v>570</v>
      </c>
      <c r="D49" s="125" t="s">
        <v>569</v>
      </c>
      <c r="E49" s="134" t="n">
        <v>0.55</v>
      </c>
      <c r="F49" s="127" t="n">
        <v>7.34</v>
      </c>
      <c r="G49" s="128" t="n">
        <v>21.87</v>
      </c>
      <c r="H49" s="129" t="n">
        <f aca="false">F49+G49</f>
        <v>29.21</v>
      </c>
      <c r="I49" s="129" t="n">
        <f aca="false">F49*E49</f>
        <v>4.037</v>
      </c>
      <c r="J49" s="129" t="n">
        <f aca="false">G49*E49</f>
        <v>12.0285</v>
      </c>
      <c r="K49" s="129" t="n">
        <f aca="false">I49+J49</f>
        <v>16.0655</v>
      </c>
      <c r="L49" s="100"/>
      <c r="M49" s="100"/>
      <c r="N49" s="101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</row>
    <row r="50" customFormat="false" ht="15" hidden="false" customHeight="false" outlineLevel="0" collapsed="false">
      <c r="A50" s="123" t="s">
        <v>567</v>
      </c>
      <c r="B50" s="124" t="n">
        <v>88316</v>
      </c>
      <c r="C50" s="80" t="s">
        <v>571</v>
      </c>
      <c r="D50" s="125" t="s">
        <v>569</v>
      </c>
      <c r="E50" s="134" t="n">
        <v>0.28</v>
      </c>
      <c r="F50" s="127" t="n">
        <v>7.23</v>
      </c>
      <c r="G50" s="128" t="n">
        <v>15.36</v>
      </c>
      <c r="H50" s="129" t="n">
        <f aca="false">F50+G50</f>
        <v>22.59</v>
      </c>
      <c r="I50" s="129" t="n">
        <f aca="false">F50*E50</f>
        <v>2.0244</v>
      </c>
      <c r="J50" s="129" t="n">
        <f aca="false">G50*E50</f>
        <v>4.3008</v>
      </c>
      <c r="K50" s="129" t="n">
        <f aca="false">I50+J50</f>
        <v>6.3252</v>
      </c>
      <c r="L50" s="100"/>
      <c r="M50" s="100"/>
      <c r="N50" s="101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</row>
    <row r="51" customFormat="false" ht="35.5" hidden="false" customHeight="false" outlineLevel="0" collapsed="false">
      <c r="A51" s="123" t="s">
        <v>565</v>
      </c>
      <c r="B51" s="124" t="n">
        <v>95276</v>
      </c>
      <c r="C51" s="80" t="s">
        <v>591</v>
      </c>
      <c r="D51" s="125" t="s">
        <v>592</v>
      </c>
      <c r="E51" s="134" t="n">
        <v>0.12</v>
      </c>
      <c r="F51" s="127" t="n">
        <v>7.34</v>
      </c>
      <c r="G51" s="128" t="n">
        <v>21.87</v>
      </c>
      <c r="H51" s="129" t="n">
        <f aca="false">F51+G51</f>
        <v>29.21</v>
      </c>
      <c r="I51" s="129" t="n">
        <f aca="false">F51*E51</f>
        <v>0.8808</v>
      </c>
      <c r="J51" s="129" t="n">
        <f aca="false">G51*E51</f>
        <v>2.6244</v>
      </c>
      <c r="K51" s="129" t="n">
        <f aca="false">I51+J51</f>
        <v>3.5052</v>
      </c>
      <c r="L51" s="100"/>
      <c r="M51" s="100"/>
      <c r="N51" s="101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</row>
    <row r="52" customFormat="false" ht="35.5" hidden="false" customHeight="false" outlineLevel="0" collapsed="false">
      <c r="A52" s="123" t="s">
        <v>565</v>
      </c>
      <c r="B52" s="130" t="s">
        <v>593</v>
      </c>
      <c r="C52" s="80" t="s">
        <v>594</v>
      </c>
      <c r="D52" s="130" t="s">
        <v>595</v>
      </c>
      <c r="E52" s="134" t="n">
        <v>0.43</v>
      </c>
      <c r="F52" s="127" t="n">
        <v>7.23</v>
      </c>
      <c r="G52" s="128" t="n">
        <v>15.36</v>
      </c>
      <c r="H52" s="129" t="n">
        <f aca="false">F52+G52</f>
        <v>22.59</v>
      </c>
      <c r="I52" s="129" t="n">
        <f aca="false">F52*E52</f>
        <v>3.1089</v>
      </c>
      <c r="J52" s="129" t="n">
        <f aca="false">G52*E52</f>
        <v>6.6048</v>
      </c>
      <c r="K52" s="129" t="n">
        <f aca="false">I52+J52</f>
        <v>9.7137</v>
      </c>
      <c r="L52" s="100"/>
      <c r="M52" s="100"/>
      <c r="N52" s="101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</row>
    <row r="53" customFormat="false" ht="12.75" hidden="false" customHeight="true" outlineLevel="0" collapsed="false">
      <c r="A53" s="100"/>
      <c r="B53" s="100"/>
      <c r="C53" s="110"/>
      <c r="D53" s="100"/>
      <c r="E53" s="106"/>
      <c r="F53" s="106"/>
      <c r="G53" s="106"/>
      <c r="H53" s="106"/>
      <c r="I53" s="131" t="n">
        <f aca="false">SUM(I45:I52)</f>
        <v>49.3285</v>
      </c>
      <c r="J53" s="131" t="n">
        <f aca="false">SUM(J45:J52)</f>
        <v>28.5853</v>
      </c>
      <c r="K53" s="131" t="n">
        <f aca="false">SUM(K45:K52)</f>
        <v>77.9138</v>
      </c>
      <c r="L53" s="100"/>
      <c r="M53" s="100"/>
      <c r="N53" s="101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</row>
    <row r="54" customFormat="false" ht="12.75" hidden="false" customHeight="true" outlineLevel="0" collapsed="false">
      <c r="A54" s="110"/>
      <c r="B54" s="110"/>
      <c r="C54" s="110"/>
      <c r="D54" s="100"/>
      <c r="E54" s="106"/>
      <c r="F54" s="106"/>
      <c r="G54" s="106"/>
      <c r="H54" s="106"/>
      <c r="I54" s="106"/>
      <c r="J54" s="106"/>
      <c r="K54" s="100"/>
      <c r="L54" s="100"/>
      <c r="M54" s="100"/>
      <c r="N54" s="101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</row>
    <row r="55" customFormat="false" ht="15" hidden="false" customHeight="true" outlineLevel="0" collapsed="false">
      <c r="A55" s="111" t="s">
        <v>596</v>
      </c>
      <c r="B55" s="132" t="s">
        <v>494</v>
      </c>
      <c r="C55" s="132"/>
      <c r="D55" s="132"/>
      <c r="E55" s="132"/>
      <c r="F55" s="132"/>
      <c r="G55" s="132"/>
      <c r="H55" s="132"/>
      <c r="I55" s="132"/>
      <c r="J55" s="132"/>
      <c r="K55" s="132"/>
      <c r="L55" s="100"/>
      <c r="M55" s="100"/>
      <c r="N55" s="101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</row>
    <row r="56" customFormat="false" ht="24.05" hidden="false" customHeight="true" outlineLevel="0" collapsed="false">
      <c r="A56" s="113" t="s">
        <v>553</v>
      </c>
      <c r="B56" s="114" t="s">
        <v>597</v>
      </c>
      <c r="C56" s="114"/>
      <c r="D56" s="114"/>
      <c r="E56" s="114"/>
      <c r="F56" s="115" t="s">
        <v>555</v>
      </c>
      <c r="G56" s="136" t="s">
        <v>598</v>
      </c>
      <c r="H56" s="117" t="s">
        <v>557</v>
      </c>
      <c r="I56" s="117" t="s">
        <v>15</v>
      </c>
      <c r="J56" s="118"/>
      <c r="K56" s="119"/>
      <c r="L56" s="100"/>
      <c r="M56" s="100"/>
      <c r="N56" s="101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</row>
    <row r="57" customFormat="false" ht="15" hidden="false" customHeight="false" outlineLevel="0" collapsed="false">
      <c r="A57" s="113"/>
      <c r="B57" s="120" t="s">
        <v>558</v>
      </c>
      <c r="C57" s="121"/>
      <c r="D57" s="122" t="s">
        <v>15</v>
      </c>
      <c r="E57" s="117" t="s">
        <v>16</v>
      </c>
      <c r="F57" s="117" t="s">
        <v>559</v>
      </c>
      <c r="G57" s="117" t="s">
        <v>560</v>
      </c>
      <c r="H57" s="117" t="s">
        <v>561</v>
      </c>
      <c r="I57" s="117" t="s">
        <v>562</v>
      </c>
      <c r="J57" s="117" t="s">
        <v>563</v>
      </c>
      <c r="K57" s="122" t="s">
        <v>564</v>
      </c>
      <c r="L57" s="100"/>
      <c r="M57" s="100"/>
      <c r="N57" s="101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</row>
    <row r="58" customFormat="false" ht="24.05" hidden="false" customHeight="false" outlineLevel="0" collapsed="false">
      <c r="A58" s="123" t="s">
        <v>567</v>
      </c>
      <c r="B58" s="124" t="n">
        <v>102488</v>
      </c>
      <c r="C58" s="80" t="s">
        <v>599</v>
      </c>
      <c r="D58" s="125" t="s">
        <v>47</v>
      </c>
      <c r="E58" s="133" t="n">
        <v>1</v>
      </c>
      <c r="F58" s="127" t="n">
        <v>1.06</v>
      </c>
      <c r="G58" s="128" t="n">
        <v>2.73</v>
      </c>
      <c r="H58" s="129" t="n">
        <f aca="false">F58+G58</f>
        <v>3.79</v>
      </c>
      <c r="I58" s="129" t="n">
        <f aca="false">F58*E58</f>
        <v>1.06</v>
      </c>
      <c r="J58" s="129" t="n">
        <f aca="false">G58*E58</f>
        <v>2.73</v>
      </c>
      <c r="K58" s="129" t="n">
        <f aca="false">I58+J58</f>
        <v>3.79</v>
      </c>
      <c r="L58" s="100"/>
      <c r="M58" s="100"/>
      <c r="N58" s="101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</row>
    <row r="59" customFormat="false" ht="24.05" hidden="false" customHeight="false" outlineLevel="0" collapsed="false">
      <c r="A59" s="123" t="s">
        <v>567</v>
      </c>
      <c r="B59" s="124" t="n">
        <v>88274</v>
      </c>
      <c r="C59" s="80" t="s">
        <v>600</v>
      </c>
      <c r="D59" s="125" t="s">
        <v>569</v>
      </c>
      <c r="E59" s="134" t="n">
        <v>0.55</v>
      </c>
      <c r="F59" s="127" t="n">
        <v>6.67</v>
      </c>
      <c r="G59" s="128" t="n">
        <v>22.41</v>
      </c>
      <c r="H59" s="129" t="n">
        <f aca="false">F59+G59</f>
        <v>29.08</v>
      </c>
      <c r="I59" s="129" t="n">
        <f aca="false">F59*E59</f>
        <v>3.6685</v>
      </c>
      <c r="J59" s="129" t="n">
        <f aca="false">G59*E59</f>
        <v>12.3255</v>
      </c>
      <c r="K59" s="129" t="n">
        <f aca="false">I59+J59</f>
        <v>15.994</v>
      </c>
      <c r="L59" s="100"/>
      <c r="M59" s="100"/>
      <c r="N59" s="101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</row>
    <row r="60" customFormat="false" ht="15" hidden="false" customHeight="false" outlineLevel="0" collapsed="false">
      <c r="A60" s="123" t="s">
        <v>565</v>
      </c>
      <c r="B60" s="124" t="n">
        <v>7353</v>
      </c>
      <c r="C60" s="135" t="s">
        <v>589</v>
      </c>
      <c r="D60" s="125" t="s">
        <v>590</v>
      </c>
      <c r="E60" s="134" t="n">
        <v>0.12</v>
      </c>
      <c r="F60" s="127" t="n">
        <v>30.96</v>
      </c>
      <c r="G60" s="128" t="n">
        <v>0</v>
      </c>
      <c r="H60" s="129" t="n">
        <f aca="false">F60+G60</f>
        <v>30.96</v>
      </c>
      <c r="I60" s="129" t="n">
        <f aca="false">F60*E60</f>
        <v>3.7152</v>
      </c>
      <c r="J60" s="129" t="n">
        <f aca="false">G60*E60</f>
        <v>0</v>
      </c>
      <c r="K60" s="129" t="n">
        <f aca="false">I60+J60</f>
        <v>3.7152</v>
      </c>
      <c r="L60" s="100"/>
      <c r="M60" s="100"/>
      <c r="N60" s="101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</row>
    <row r="61" customFormat="false" ht="15" hidden="false" customHeight="false" outlineLevel="0" collapsed="false">
      <c r="A61" s="123" t="s">
        <v>567</v>
      </c>
      <c r="B61" s="124" t="n">
        <v>88316</v>
      </c>
      <c r="C61" s="80" t="s">
        <v>571</v>
      </c>
      <c r="D61" s="125" t="s">
        <v>569</v>
      </c>
      <c r="E61" s="134" t="n">
        <v>0.28</v>
      </c>
      <c r="F61" s="127" t="n">
        <v>7.23</v>
      </c>
      <c r="G61" s="128" t="n">
        <v>15.36</v>
      </c>
      <c r="H61" s="129" t="n">
        <f aca="false">F61+G61</f>
        <v>22.59</v>
      </c>
      <c r="I61" s="129" t="n">
        <f aca="false">F61*E61</f>
        <v>2.0244</v>
      </c>
      <c r="J61" s="129" t="n">
        <f aca="false">G61*E61</f>
        <v>4.3008</v>
      </c>
      <c r="K61" s="129" t="n">
        <f aca="false">I61+J61</f>
        <v>6.3252</v>
      </c>
      <c r="L61" s="100"/>
      <c r="M61" s="100"/>
      <c r="N61" s="101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</row>
    <row r="62" customFormat="false" ht="15" hidden="false" customHeight="false" outlineLevel="0" collapsed="false">
      <c r="A62" s="123" t="s">
        <v>601</v>
      </c>
      <c r="B62" s="124" t="n">
        <v>88310</v>
      </c>
      <c r="C62" s="80" t="s">
        <v>602</v>
      </c>
      <c r="D62" s="125" t="s">
        <v>569</v>
      </c>
      <c r="E62" s="134" t="n">
        <v>0.275</v>
      </c>
      <c r="F62" s="127" t="n">
        <v>8.89</v>
      </c>
      <c r="G62" s="128" t="n">
        <v>22</v>
      </c>
      <c r="H62" s="129" t="n">
        <f aca="false">F62+G62</f>
        <v>30.89</v>
      </c>
      <c r="I62" s="129" t="n">
        <f aca="false">F62*E62</f>
        <v>2.44475</v>
      </c>
      <c r="J62" s="129" t="n">
        <f aca="false">G62*E62</f>
        <v>6.05</v>
      </c>
      <c r="K62" s="129" t="n">
        <f aca="false">I62+J62</f>
        <v>8.49475</v>
      </c>
      <c r="L62" s="100"/>
      <c r="M62" s="100"/>
      <c r="N62" s="101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</row>
    <row r="63" customFormat="false" ht="12.75" hidden="false" customHeight="true" outlineLevel="0" collapsed="false">
      <c r="A63" s="100"/>
      <c r="B63" s="100"/>
      <c r="C63" s="110"/>
      <c r="D63" s="100"/>
      <c r="E63" s="106"/>
      <c r="F63" s="106"/>
      <c r="G63" s="106"/>
      <c r="H63" s="106"/>
      <c r="I63" s="131" t="n">
        <f aca="false">SUM(I58:I62)</f>
        <v>12.91285</v>
      </c>
      <c r="J63" s="131" t="n">
        <f aca="false">SUM(J58:J62)</f>
        <v>25.4063</v>
      </c>
      <c r="K63" s="131" t="n">
        <f aca="false">SUM(K58:K62)</f>
        <v>38.31915</v>
      </c>
      <c r="L63" s="100"/>
      <c r="M63" s="100"/>
      <c r="N63" s="101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</row>
    <row r="64" customFormat="false" ht="12.75" hidden="false" customHeight="true" outlineLevel="0" collapsed="false">
      <c r="A64" s="110"/>
      <c r="B64" s="110"/>
      <c r="C64" s="110"/>
      <c r="D64" s="100"/>
      <c r="E64" s="106"/>
      <c r="F64" s="106"/>
      <c r="G64" s="106"/>
      <c r="H64" s="106"/>
      <c r="I64" s="106"/>
      <c r="J64" s="106"/>
      <c r="K64" s="100"/>
      <c r="L64" s="100"/>
      <c r="M64" s="100"/>
      <c r="N64" s="101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</row>
    <row r="65" customFormat="false" ht="12.75" hidden="false" customHeight="true" outlineLevel="0" collapsed="false">
      <c r="A65" s="111" t="s">
        <v>603</v>
      </c>
      <c r="B65" s="132" t="s">
        <v>424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00"/>
      <c r="M65" s="100"/>
      <c r="N65" s="101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</row>
    <row r="66" customFormat="false" ht="12.75" hidden="false" customHeight="true" outlineLevel="0" collapsed="false">
      <c r="A66" s="113" t="s">
        <v>553</v>
      </c>
      <c r="B66" s="114" t="s">
        <v>604</v>
      </c>
      <c r="C66" s="114"/>
      <c r="D66" s="114"/>
      <c r="E66" s="114"/>
      <c r="F66" s="115" t="s">
        <v>555</v>
      </c>
      <c r="G66" s="136" t="s">
        <v>605</v>
      </c>
      <c r="H66" s="117" t="s">
        <v>557</v>
      </c>
      <c r="I66" s="117" t="s">
        <v>15</v>
      </c>
      <c r="J66" s="118"/>
      <c r="K66" s="119"/>
      <c r="L66" s="100"/>
      <c r="M66" s="100"/>
      <c r="N66" s="101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</row>
    <row r="67" customFormat="false" ht="12.75" hidden="false" customHeight="true" outlineLevel="0" collapsed="false">
      <c r="A67" s="113"/>
      <c r="B67" s="120" t="s">
        <v>558</v>
      </c>
      <c r="C67" s="121"/>
      <c r="D67" s="122" t="s">
        <v>15</v>
      </c>
      <c r="E67" s="117" t="s">
        <v>16</v>
      </c>
      <c r="F67" s="117" t="s">
        <v>559</v>
      </c>
      <c r="G67" s="117" t="s">
        <v>560</v>
      </c>
      <c r="H67" s="117" t="s">
        <v>561</v>
      </c>
      <c r="I67" s="117" t="s">
        <v>562</v>
      </c>
      <c r="J67" s="117" t="s">
        <v>563</v>
      </c>
      <c r="K67" s="122" t="s">
        <v>564</v>
      </c>
      <c r="L67" s="100"/>
      <c r="M67" s="100"/>
      <c r="N67" s="101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</row>
    <row r="68" customFormat="false" ht="12.75" hidden="false" customHeight="true" outlineLevel="0" collapsed="false">
      <c r="A68" s="123" t="s">
        <v>601</v>
      </c>
      <c r="B68" s="124" t="n">
        <v>88316</v>
      </c>
      <c r="C68" s="80" t="s">
        <v>571</v>
      </c>
      <c r="D68" s="125" t="s">
        <v>569</v>
      </c>
      <c r="E68" s="133" t="n">
        <v>0.195</v>
      </c>
      <c r="F68" s="127" t="n">
        <v>7.23</v>
      </c>
      <c r="G68" s="128" t="n">
        <v>15.36</v>
      </c>
      <c r="H68" s="129" t="n">
        <f aca="false">F68+G68</f>
        <v>22.59</v>
      </c>
      <c r="I68" s="129" t="n">
        <f aca="false">F68*E68</f>
        <v>1.40985</v>
      </c>
      <c r="J68" s="129" t="n">
        <f aca="false">G68*E68</f>
        <v>2.9952</v>
      </c>
      <c r="K68" s="129" t="n">
        <f aca="false">I68+J68</f>
        <v>4.40505</v>
      </c>
      <c r="L68" s="100"/>
      <c r="M68" s="100"/>
      <c r="N68" s="101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</row>
    <row r="69" customFormat="false" ht="12.75" hidden="false" customHeight="true" outlineLevel="0" collapsed="false">
      <c r="A69" s="123" t="s">
        <v>601</v>
      </c>
      <c r="B69" s="124" t="n">
        <v>88278</v>
      </c>
      <c r="C69" s="80" t="s">
        <v>606</v>
      </c>
      <c r="D69" s="125" t="s">
        <v>569</v>
      </c>
      <c r="E69" s="134" t="n">
        <v>0.595</v>
      </c>
      <c r="F69" s="127" t="n">
        <v>5.93</v>
      </c>
      <c r="G69" s="128" t="n">
        <v>17.69</v>
      </c>
      <c r="H69" s="129" t="n">
        <f aca="false">F69+G69</f>
        <v>23.62</v>
      </c>
      <c r="I69" s="129" t="n">
        <f aca="false">F69*E69</f>
        <v>3.52835</v>
      </c>
      <c r="J69" s="129" t="n">
        <f aca="false">G69*E69</f>
        <v>10.52555</v>
      </c>
      <c r="K69" s="129" t="n">
        <f aca="false">I69+J69</f>
        <v>14.0539</v>
      </c>
      <c r="L69" s="100"/>
      <c r="M69" s="100"/>
      <c r="N69" s="101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</row>
    <row r="70" customFormat="false" ht="12.75" hidden="false" customHeight="true" outlineLevel="0" collapsed="false">
      <c r="A70" s="123" t="s">
        <v>565</v>
      </c>
      <c r="B70" s="124" t="n">
        <v>39443</v>
      </c>
      <c r="C70" s="135" t="s">
        <v>607</v>
      </c>
      <c r="D70" s="125" t="s">
        <v>15</v>
      </c>
      <c r="E70" s="134" t="n">
        <v>0.5441</v>
      </c>
      <c r="F70" s="127" t="n">
        <v>0</v>
      </c>
      <c r="G70" s="128" t="n">
        <v>0.21</v>
      </c>
      <c r="H70" s="129" t="n">
        <f aca="false">F70+G70</f>
        <v>0.21</v>
      </c>
      <c r="I70" s="129" t="n">
        <f aca="false">F70*E70</f>
        <v>0</v>
      </c>
      <c r="J70" s="129" t="n">
        <f aca="false">G70*E70</f>
        <v>0.114261</v>
      </c>
      <c r="K70" s="129" t="n">
        <f aca="false">I70+J70</f>
        <v>0.114261</v>
      </c>
      <c r="L70" s="100"/>
      <c r="M70" s="100"/>
      <c r="N70" s="101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</row>
    <row r="71" customFormat="false" ht="12.75" hidden="false" customHeight="true" outlineLevel="0" collapsed="false">
      <c r="A71" s="123" t="s">
        <v>565</v>
      </c>
      <c r="B71" s="124" t="n">
        <v>39435</v>
      </c>
      <c r="C71" s="80" t="s">
        <v>608</v>
      </c>
      <c r="D71" s="125" t="s">
        <v>15</v>
      </c>
      <c r="E71" s="134" t="n">
        <v>20.1868</v>
      </c>
      <c r="F71" s="127" t="n">
        <v>0</v>
      </c>
      <c r="G71" s="128" t="n">
        <v>0.09</v>
      </c>
      <c r="H71" s="129" t="n">
        <f aca="false">F71+G71</f>
        <v>0.09</v>
      </c>
      <c r="I71" s="129" t="n">
        <f aca="false">F71*E71</f>
        <v>0</v>
      </c>
      <c r="J71" s="129" t="n">
        <f aca="false">G71*E71</f>
        <v>1.816812</v>
      </c>
      <c r="K71" s="129" t="n">
        <f aca="false">I71+J71</f>
        <v>1.816812</v>
      </c>
      <c r="L71" s="100"/>
      <c r="M71" s="100"/>
      <c r="N71" s="101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</row>
    <row r="72" customFormat="false" ht="12.75" hidden="false" customHeight="true" outlineLevel="0" collapsed="false">
      <c r="A72" s="123" t="s">
        <v>565</v>
      </c>
      <c r="B72" s="124" t="n">
        <v>39422</v>
      </c>
      <c r="C72" s="80" t="s">
        <v>609</v>
      </c>
      <c r="D72" s="125" t="s">
        <v>66</v>
      </c>
      <c r="E72" s="134" t="n">
        <v>2.9139</v>
      </c>
      <c r="F72" s="127" t="n">
        <v>0</v>
      </c>
      <c r="G72" s="128" t="n">
        <v>8.28</v>
      </c>
      <c r="H72" s="129" t="n">
        <f aca="false">F72+G72</f>
        <v>8.28</v>
      </c>
      <c r="I72" s="129" t="n">
        <f aca="false">F72*E72</f>
        <v>0</v>
      </c>
      <c r="J72" s="129" t="n">
        <f aca="false">G72*E72</f>
        <v>24.127092</v>
      </c>
      <c r="K72" s="129" t="n">
        <f aca="false">I72+J72</f>
        <v>24.127092</v>
      </c>
      <c r="L72" s="100"/>
      <c r="M72" s="100"/>
      <c r="N72" s="101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</row>
    <row r="73" customFormat="false" ht="12.75" hidden="false" customHeight="true" outlineLevel="0" collapsed="false">
      <c r="A73" s="123" t="s">
        <v>565</v>
      </c>
      <c r="B73" s="124" t="n">
        <v>39419</v>
      </c>
      <c r="C73" s="80" t="s">
        <v>610</v>
      </c>
      <c r="D73" s="125" t="s">
        <v>66</v>
      </c>
      <c r="E73" s="134" t="n">
        <v>0.9117</v>
      </c>
      <c r="F73" s="127" t="n">
        <v>0</v>
      </c>
      <c r="G73" s="128" t="n">
        <v>7.3</v>
      </c>
      <c r="H73" s="129" t="n">
        <f aca="false">F73+G73</f>
        <v>7.3</v>
      </c>
      <c r="I73" s="129" t="n">
        <f aca="false">F73*E73</f>
        <v>0</v>
      </c>
      <c r="J73" s="129" t="n">
        <f aca="false">G73*E73</f>
        <v>6.65541</v>
      </c>
      <c r="K73" s="129" t="n">
        <f aca="false">I73+J73</f>
        <v>6.65541</v>
      </c>
      <c r="L73" s="100"/>
      <c r="M73" s="100"/>
      <c r="N73" s="101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</row>
    <row r="74" customFormat="false" ht="12.75" hidden="false" customHeight="true" outlineLevel="0" collapsed="false">
      <c r="A74" s="100"/>
      <c r="B74" s="100"/>
      <c r="C74" s="110"/>
      <c r="D74" s="100"/>
      <c r="E74" s="106"/>
      <c r="F74" s="106"/>
      <c r="G74" s="106"/>
      <c r="H74" s="106"/>
      <c r="I74" s="131" t="n">
        <f aca="false">SUM(I68:I73)</f>
        <v>4.9382</v>
      </c>
      <c r="J74" s="131" t="n">
        <f aca="false">SUM(J68:J73)</f>
        <v>46.234325</v>
      </c>
      <c r="K74" s="131" t="n">
        <f aca="false">SUM(K68:K73)</f>
        <v>51.172525</v>
      </c>
      <c r="L74" s="100"/>
      <c r="M74" s="100"/>
      <c r="N74" s="101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</row>
    <row r="75" customFormat="false" ht="12.75" hidden="false" customHeight="true" outlineLevel="0" collapsed="false">
      <c r="A75" s="110"/>
      <c r="B75" s="110"/>
      <c r="C75" s="110"/>
      <c r="D75" s="100"/>
      <c r="E75" s="106"/>
      <c r="F75" s="106"/>
      <c r="G75" s="106"/>
      <c r="H75" s="106"/>
      <c r="I75" s="106"/>
      <c r="J75" s="106"/>
      <c r="K75" s="100"/>
      <c r="L75" s="100"/>
      <c r="M75" s="100"/>
      <c r="N75" s="101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</row>
    <row r="76" customFormat="false" ht="15" hidden="false" customHeight="true" outlineLevel="0" collapsed="false">
      <c r="A76" s="137"/>
      <c r="B76" s="137"/>
      <c r="C76" s="137"/>
      <c r="D76" s="137"/>
      <c r="E76" s="138"/>
      <c r="F76" s="138"/>
      <c r="G76" s="138"/>
      <c r="H76" s="138"/>
      <c r="I76" s="138"/>
      <c r="J76" s="138"/>
      <c r="K76" s="138"/>
      <c r="L76" s="100"/>
      <c r="M76" s="100"/>
      <c r="N76" s="101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</row>
    <row r="77" customFormat="false" ht="15" hidden="false" customHeight="false" outlineLevel="0" collapsed="false">
      <c r="A77" s="110"/>
      <c r="B77" s="110"/>
      <c r="C77" s="110"/>
      <c r="D77" s="100"/>
      <c r="E77" s="106"/>
      <c r="F77" s="106"/>
      <c r="G77" s="106"/>
      <c r="H77" s="106"/>
      <c r="I77" s="106"/>
      <c r="J77" s="106"/>
      <c r="K77" s="100"/>
      <c r="L77" s="100"/>
      <c r="M77" s="100"/>
      <c r="N77" s="101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</row>
    <row r="78" customFormat="false" ht="15" hidden="false" customHeight="false" outlineLevel="0" collapsed="false">
      <c r="A78" s="110"/>
      <c r="B78" s="110"/>
      <c r="C78" s="110"/>
      <c r="D78" s="100"/>
      <c r="E78" s="106"/>
      <c r="F78" s="106"/>
      <c r="G78" s="106"/>
      <c r="H78" s="106"/>
      <c r="I78" s="106"/>
      <c r="J78" s="106"/>
      <c r="K78" s="100"/>
      <c r="L78" s="100"/>
      <c r="M78" s="100"/>
      <c r="N78" s="101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</row>
    <row r="79" customFormat="false" ht="15" hidden="false" customHeight="false" outlineLevel="0" collapsed="false">
      <c r="A79" s="110"/>
      <c r="B79" s="110"/>
      <c r="C79" s="110"/>
      <c r="D79" s="100"/>
      <c r="E79" s="106"/>
      <c r="F79" s="106"/>
      <c r="G79" s="106"/>
      <c r="H79" s="106"/>
      <c r="I79" s="106"/>
      <c r="J79" s="106"/>
      <c r="K79" s="100"/>
      <c r="L79" s="100"/>
      <c r="M79" s="100"/>
      <c r="N79" s="101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</row>
    <row r="80" customFormat="false" ht="15" hidden="false" customHeight="false" outlineLevel="0" collapsed="false">
      <c r="A80" s="110"/>
      <c r="B80" s="110"/>
      <c r="C80" s="110"/>
      <c r="D80" s="100"/>
      <c r="E80" s="106"/>
      <c r="F80" s="106"/>
      <c r="G80" s="106"/>
      <c r="H80" s="106"/>
      <c r="I80" s="106"/>
      <c r="J80" s="106"/>
      <c r="K80" s="100"/>
      <c r="L80" s="100"/>
      <c r="M80" s="100"/>
      <c r="N80" s="101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</row>
    <row r="81" customFormat="false" ht="12.75" hidden="false" customHeight="true" outlineLevel="0" collapsed="false">
      <c r="A81" s="110"/>
      <c r="B81" s="110"/>
      <c r="C81" s="110"/>
      <c r="D81" s="100"/>
      <c r="E81" s="106"/>
      <c r="F81" s="106"/>
      <c r="G81" s="106"/>
      <c r="H81" s="106"/>
      <c r="I81" s="106"/>
      <c r="J81" s="106"/>
      <c r="K81" s="100"/>
      <c r="L81" s="100"/>
      <c r="M81" s="100"/>
      <c r="N81" s="101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</row>
    <row r="82" customFormat="false" ht="12.75" hidden="false" customHeight="true" outlineLevel="0" collapsed="false">
      <c r="A82" s="110"/>
      <c r="B82" s="110"/>
      <c r="C82" s="110"/>
      <c r="D82" s="100"/>
      <c r="E82" s="106"/>
      <c r="F82" s="106"/>
      <c r="G82" s="106"/>
      <c r="H82" s="106"/>
      <c r="I82" s="106"/>
      <c r="J82" s="106"/>
      <c r="K82" s="100"/>
      <c r="L82" s="100"/>
      <c r="M82" s="100"/>
      <c r="N82" s="101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</row>
    <row r="83" customFormat="false" ht="12.75" hidden="false" customHeight="true" outlineLevel="0" collapsed="false">
      <c r="A83" s="110"/>
      <c r="B83" s="110"/>
      <c r="C83" s="110"/>
      <c r="D83" s="100"/>
      <c r="E83" s="106"/>
      <c r="F83" s="106"/>
      <c r="G83" s="106"/>
      <c r="H83" s="106"/>
      <c r="I83" s="106"/>
      <c r="J83" s="106"/>
      <c r="K83" s="100"/>
      <c r="L83" s="100"/>
      <c r="M83" s="100"/>
      <c r="N83" s="101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</row>
    <row r="84" customFormat="false" ht="12.75" hidden="false" customHeight="true" outlineLevel="0" collapsed="false">
      <c r="A84" s="110"/>
      <c r="B84" s="110"/>
      <c r="C84" s="110"/>
      <c r="D84" s="100"/>
      <c r="E84" s="106"/>
      <c r="F84" s="106"/>
      <c r="G84" s="106"/>
      <c r="H84" s="106"/>
      <c r="I84" s="106"/>
      <c r="J84" s="106"/>
      <c r="K84" s="100"/>
      <c r="L84" s="100"/>
      <c r="M84" s="100"/>
      <c r="N84" s="101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</row>
    <row r="85" customFormat="false" ht="12.75" hidden="false" customHeight="true" outlineLevel="0" collapsed="false">
      <c r="A85" s="110"/>
      <c r="B85" s="110"/>
      <c r="C85" s="110"/>
      <c r="D85" s="100"/>
      <c r="E85" s="106"/>
      <c r="F85" s="106"/>
      <c r="G85" s="106"/>
      <c r="H85" s="106"/>
      <c r="I85" s="106"/>
      <c r="J85" s="106"/>
      <c r="K85" s="100"/>
      <c r="L85" s="100"/>
      <c r="M85" s="100"/>
      <c r="N85" s="101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</row>
    <row r="86" customFormat="false" ht="12.75" hidden="false" customHeight="true" outlineLevel="0" collapsed="false">
      <c r="A86" s="110"/>
      <c r="B86" s="110"/>
      <c r="C86" s="110"/>
      <c r="D86" s="100"/>
      <c r="E86" s="106"/>
      <c r="F86" s="106"/>
      <c r="G86" s="106"/>
      <c r="H86" s="106"/>
      <c r="I86" s="106"/>
      <c r="J86" s="106"/>
      <c r="K86" s="100"/>
      <c r="L86" s="100"/>
      <c r="M86" s="100"/>
      <c r="N86" s="101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</row>
    <row r="87" customFormat="false" ht="12.75" hidden="false" customHeight="true" outlineLevel="0" collapsed="false">
      <c r="A87" s="110"/>
      <c r="B87" s="110"/>
      <c r="C87" s="110"/>
      <c r="D87" s="100"/>
      <c r="E87" s="106"/>
      <c r="F87" s="106"/>
      <c r="G87" s="106"/>
      <c r="H87" s="106"/>
      <c r="I87" s="106"/>
      <c r="J87" s="106"/>
      <c r="K87" s="100"/>
      <c r="L87" s="100"/>
      <c r="M87" s="100"/>
      <c r="N87" s="101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</row>
    <row r="88" customFormat="false" ht="12.75" hidden="false" customHeight="true" outlineLevel="0" collapsed="false">
      <c r="A88" s="110"/>
      <c r="B88" s="110"/>
      <c r="C88" s="110"/>
      <c r="D88" s="100"/>
      <c r="E88" s="106"/>
      <c r="F88" s="106"/>
      <c r="G88" s="106"/>
      <c r="H88" s="106"/>
      <c r="I88" s="106"/>
      <c r="J88" s="106"/>
      <c r="K88" s="100"/>
      <c r="L88" s="100"/>
      <c r="M88" s="100"/>
      <c r="N88" s="101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</row>
    <row r="89" customFormat="false" ht="12.75" hidden="false" customHeight="true" outlineLevel="0" collapsed="false">
      <c r="A89" s="110"/>
      <c r="B89" s="110"/>
      <c r="C89" s="110"/>
      <c r="D89" s="100"/>
      <c r="E89" s="106"/>
      <c r="F89" s="106"/>
      <c r="G89" s="106"/>
      <c r="H89" s="106"/>
      <c r="I89" s="106"/>
      <c r="J89" s="106"/>
      <c r="K89" s="100"/>
      <c r="L89" s="100"/>
      <c r="M89" s="100"/>
      <c r="N89" s="101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</row>
    <row r="90" customFormat="false" ht="12.75" hidden="false" customHeight="true" outlineLevel="0" collapsed="false">
      <c r="A90" s="110"/>
      <c r="B90" s="110"/>
      <c r="C90" s="110"/>
      <c r="D90" s="100"/>
      <c r="E90" s="106"/>
      <c r="F90" s="106"/>
      <c r="G90" s="106"/>
      <c r="H90" s="106"/>
      <c r="I90" s="106"/>
      <c r="J90" s="106"/>
      <c r="K90" s="100"/>
      <c r="L90" s="100"/>
      <c r="M90" s="100"/>
      <c r="N90" s="101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</row>
    <row r="91" customFormat="false" ht="12.75" hidden="false" customHeight="true" outlineLevel="0" collapsed="false">
      <c r="A91" s="110"/>
      <c r="B91" s="110"/>
      <c r="C91" s="110"/>
      <c r="D91" s="100"/>
      <c r="E91" s="106"/>
      <c r="F91" s="106"/>
      <c r="G91" s="106"/>
      <c r="H91" s="106"/>
      <c r="I91" s="106"/>
      <c r="J91" s="106"/>
      <c r="K91" s="100"/>
      <c r="L91" s="100"/>
      <c r="M91" s="100"/>
      <c r="N91" s="101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</row>
    <row r="92" customFormat="false" ht="12.75" hidden="false" customHeight="true" outlineLevel="0" collapsed="false">
      <c r="A92" s="110"/>
      <c r="B92" s="110"/>
      <c r="C92" s="110"/>
      <c r="D92" s="100"/>
      <c r="E92" s="106"/>
      <c r="F92" s="106"/>
      <c r="G92" s="106"/>
      <c r="H92" s="106"/>
      <c r="I92" s="106"/>
      <c r="J92" s="106"/>
      <c r="K92" s="100"/>
      <c r="L92" s="100"/>
      <c r="M92" s="100"/>
      <c r="N92" s="101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</row>
    <row r="93" customFormat="false" ht="12.75" hidden="false" customHeight="true" outlineLevel="0" collapsed="false">
      <c r="A93" s="110"/>
      <c r="B93" s="110"/>
      <c r="C93" s="110"/>
      <c r="D93" s="100"/>
      <c r="E93" s="106"/>
      <c r="F93" s="106"/>
      <c r="G93" s="106"/>
      <c r="H93" s="106"/>
      <c r="I93" s="106"/>
      <c r="J93" s="106"/>
      <c r="K93" s="100"/>
      <c r="L93" s="100"/>
      <c r="M93" s="100"/>
      <c r="N93" s="101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</row>
    <row r="94" customFormat="false" ht="12.75" hidden="false" customHeight="true" outlineLevel="0" collapsed="false">
      <c r="A94" s="110"/>
      <c r="B94" s="110"/>
      <c r="C94" s="110"/>
      <c r="D94" s="100"/>
      <c r="E94" s="106"/>
      <c r="F94" s="106"/>
      <c r="G94" s="106"/>
      <c r="H94" s="106"/>
      <c r="I94" s="106"/>
      <c r="J94" s="106"/>
      <c r="K94" s="100"/>
      <c r="L94" s="100"/>
      <c r="M94" s="100"/>
      <c r="N94" s="101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</row>
    <row r="95" customFormat="false" ht="12.75" hidden="false" customHeight="true" outlineLevel="0" collapsed="false">
      <c r="A95" s="110"/>
      <c r="B95" s="110"/>
      <c r="C95" s="110"/>
      <c r="D95" s="100"/>
      <c r="E95" s="106"/>
      <c r="F95" s="106"/>
      <c r="G95" s="106"/>
      <c r="H95" s="106"/>
      <c r="I95" s="106"/>
      <c r="J95" s="106"/>
      <c r="K95" s="100"/>
      <c r="L95" s="100"/>
      <c r="M95" s="100"/>
      <c r="N95" s="101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</row>
    <row r="96" customFormat="false" ht="12.75" hidden="false" customHeight="true" outlineLevel="0" collapsed="false">
      <c r="A96" s="110"/>
      <c r="B96" s="110"/>
      <c r="C96" s="110"/>
      <c r="D96" s="100"/>
      <c r="E96" s="106"/>
      <c r="F96" s="106"/>
      <c r="G96" s="106"/>
      <c r="H96" s="106"/>
      <c r="I96" s="106"/>
      <c r="J96" s="106"/>
      <c r="K96" s="100"/>
      <c r="L96" s="100"/>
      <c r="M96" s="100"/>
      <c r="N96" s="101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</row>
    <row r="97" customFormat="false" ht="12.75" hidden="false" customHeight="true" outlineLevel="0" collapsed="false">
      <c r="A97" s="110"/>
      <c r="B97" s="110"/>
      <c r="C97" s="110"/>
      <c r="D97" s="100"/>
      <c r="E97" s="106"/>
      <c r="F97" s="106"/>
      <c r="G97" s="106"/>
      <c r="H97" s="106"/>
      <c r="I97" s="106"/>
      <c r="J97" s="106"/>
      <c r="K97" s="100"/>
      <c r="L97" s="100"/>
      <c r="M97" s="100"/>
      <c r="N97" s="101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</row>
    <row r="98" customFormat="false" ht="12.75" hidden="false" customHeight="true" outlineLevel="0" collapsed="false">
      <c r="A98" s="110"/>
      <c r="B98" s="110"/>
      <c r="C98" s="110"/>
      <c r="D98" s="100"/>
      <c r="E98" s="106"/>
      <c r="F98" s="106"/>
      <c r="G98" s="106"/>
      <c r="H98" s="106"/>
      <c r="I98" s="106"/>
      <c r="J98" s="106"/>
      <c r="K98" s="100"/>
      <c r="L98" s="100"/>
      <c r="M98" s="100"/>
      <c r="N98" s="101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</row>
    <row r="99" customFormat="false" ht="12.75" hidden="false" customHeight="true" outlineLevel="0" collapsed="false">
      <c r="A99" s="110"/>
      <c r="B99" s="110"/>
      <c r="C99" s="110"/>
      <c r="D99" s="100"/>
      <c r="E99" s="106"/>
      <c r="F99" s="106"/>
      <c r="G99" s="106"/>
      <c r="H99" s="106"/>
      <c r="I99" s="106"/>
      <c r="J99" s="106"/>
      <c r="K99" s="100"/>
      <c r="L99" s="100"/>
      <c r="M99" s="100"/>
      <c r="N99" s="101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</row>
    <row r="100" customFormat="false" ht="12.75" hidden="false" customHeight="true" outlineLevel="0" collapsed="false">
      <c r="A100" s="110"/>
      <c r="B100" s="110"/>
      <c r="C100" s="110"/>
      <c r="D100" s="100"/>
      <c r="E100" s="106"/>
      <c r="F100" s="106"/>
      <c r="G100" s="106"/>
      <c r="H100" s="106"/>
      <c r="I100" s="106"/>
      <c r="J100" s="106"/>
      <c r="K100" s="100"/>
      <c r="L100" s="100"/>
      <c r="M100" s="100"/>
      <c r="N100" s="101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</row>
    <row r="101" customFormat="false" ht="12.75" hidden="false" customHeight="true" outlineLevel="0" collapsed="false">
      <c r="A101" s="110"/>
      <c r="B101" s="110"/>
      <c r="C101" s="110"/>
      <c r="D101" s="100"/>
      <c r="E101" s="106"/>
      <c r="F101" s="106"/>
      <c r="G101" s="106"/>
      <c r="H101" s="106"/>
      <c r="I101" s="106"/>
      <c r="J101" s="106"/>
      <c r="K101" s="100"/>
      <c r="L101" s="100"/>
      <c r="M101" s="100"/>
      <c r="N101" s="101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</row>
    <row r="102" customFormat="false" ht="12.75" hidden="false" customHeight="true" outlineLevel="0" collapsed="false">
      <c r="A102" s="110"/>
      <c r="B102" s="110"/>
      <c r="C102" s="110"/>
      <c r="D102" s="100"/>
      <c r="E102" s="106"/>
      <c r="F102" s="106"/>
      <c r="G102" s="106"/>
      <c r="H102" s="106"/>
      <c r="I102" s="106"/>
      <c r="J102" s="106"/>
      <c r="K102" s="100"/>
      <c r="L102" s="100"/>
      <c r="M102" s="100"/>
      <c r="N102" s="101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</row>
    <row r="103" customFormat="false" ht="12.75" hidden="false" customHeight="true" outlineLevel="0" collapsed="false">
      <c r="A103" s="110"/>
      <c r="B103" s="110"/>
      <c r="C103" s="110"/>
      <c r="D103" s="100"/>
      <c r="E103" s="106"/>
      <c r="F103" s="106"/>
      <c r="G103" s="106"/>
      <c r="H103" s="106"/>
      <c r="I103" s="106"/>
      <c r="J103" s="106"/>
      <c r="K103" s="100"/>
      <c r="L103" s="100"/>
      <c r="M103" s="100"/>
      <c r="N103" s="101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</row>
    <row r="104" customFormat="false" ht="12.75" hidden="false" customHeight="true" outlineLevel="0" collapsed="false">
      <c r="A104" s="110"/>
      <c r="B104" s="110"/>
      <c r="C104" s="110"/>
      <c r="D104" s="100"/>
      <c r="E104" s="106"/>
      <c r="F104" s="106"/>
      <c r="G104" s="106"/>
      <c r="H104" s="106"/>
      <c r="I104" s="106"/>
      <c r="J104" s="106"/>
      <c r="K104" s="100"/>
      <c r="L104" s="100"/>
      <c r="M104" s="100"/>
      <c r="N104" s="101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</row>
    <row r="105" customFormat="false" ht="12.75" hidden="false" customHeight="true" outlineLevel="0" collapsed="false">
      <c r="A105" s="110"/>
      <c r="B105" s="110"/>
      <c r="C105" s="110"/>
      <c r="D105" s="100"/>
      <c r="E105" s="106"/>
      <c r="F105" s="106"/>
      <c r="G105" s="106"/>
      <c r="H105" s="106"/>
      <c r="I105" s="106"/>
      <c r="J105" s="106"/>
      <c r="K105" s="100"/>
      <c r="L105" s="100"/>
      <c r="M105" s="100"/>
      <c r="N105" s="101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</row>
    <row r="106" customFormat="false" ht="12.75" hidden="false" customHeight="true" outlineLevel="0" collapsed="false">
      <c r="A106" s="110"/>
      <c r="B106" s="110"/>
      <c r="C106" s="110"/>
      <c r="D106" s="100"/>
      <c r="E106" s="106"/>
      <c r="F106" s="106"/>
      <c r="G106" s="106"/>
      <c r="H106" s="106"/>
      <c r="I106" s="106"/>
      <c r="J106" s="106"/>
      <c r="K106" s="100"/>
      <c r="L106" s="100"/>
      <c r="M106" s="100"/>
      <c r="N106" s="101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</row>
    <row r="107" customFormat="false" ht="12.75" hidden="false" customHeight="true" outlineLevel="0" collapsed="false">
      <c r="A107" s="110"/>
      <c r="B107" s="110"/>
      <c r="C107" s="110"/>
      <c r="D107" s="100"/>
      <c r="E107" s="106"/>
      <c r="F107" s="106"/>
      <c r="G107" s="106"/>
      <c r="H107" s="106"/>
      <c r="I107" s="106"/>
      <c r="J107" s="106"/>
      <c r="K107" s="100"/>
      <c r="L107" s="100"/>
      <c r="M107" s="100"/>
      <c r="N107" s="101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</row>
    <row r="108" customFormat="false" ht="12.75" hidden="false" customHeight="true" outlineLevel="0" collapsed="false">
      <c r="A108" s="110"/>
      <c r="B108" s="110"/>
      <c r="C108" s="110"/>
      <c r="D108" s="100"/>
      <c r="E108" s="106"/>
      <c r="F108" s="106"/>
      <c r="G108" s="106"/>
      <c r="H108" s="106"/>
      <c r="I108" s="106"/>
      <c r="J108" s="106"/>
      <c r="K108" s="100"/>
      <c r="L108" s="100"/>
      <c r="M108" s="100"/>
      <c r="N108" s="101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</row>
    <row r="109" customFormat="false" ht="12.75" hidden="false" customHeight="true" outlineLevel="0" collapsed="false">
      <c r="A109" s="110"/>
      <c r="B109" s="110"/>
      <c r="C109" s="110"/>
      <c r="D109" s="100"/>
      <c r="E109" s="106"/>
      <c r="F109" s="106"/>
      <c r="G109" s="106"/>
      <c r="H109" s="106"/>
      <c r="I109" s="106"/>
      <c r="J109" s="106"/>
      <c r="K109" s="100"/>
      <c r="L109" s="100"/>
      <c r="M109" s="100"/>
      <c r="N109" s="101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</row>
    <row r="110" customFormat="false" ht="12.75" hidden="false" customHeight="true" outlineLevel="0" collapsed="false">
      <c r="A110" s="110"/>
      <c r="B110" s="110"/>
      <c r="C110" s="110"/>
      <c r="D110" s="100"/>
      <c r="E110" s="106"/>
      <c r="F110" s="106"/>
      <c r="G110" s="106"/>
      <c r="H110" s="106"/>
      <c r="I110" s="106"/>
      <c r="J110" s="106"/>
      <c r="K110" s="100"/>
      <c r="L110" s="100"/>
      <c r="M110" s="100"/>
      <c r="N110" s="101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</row>
    <row r="111" customFormat="false" ht="12.75" hidden="false" customHeight="true" outlineLevel="0" collapsed="false">
      <c r="A111" s="110"/>
      <c r="B111" s="110"/>
      <c r="C111" s="110"/>
      <c r="D111" s="100"/>
      <c r="E111" s="106"/>
      <c r="F111" s="106"/>
      <c r="G111" s="106"/>
      <c r="H111" s="106"/>
      <c r="I111" s="106"/>
      <c r="J111" s="106"/>
      <c r="K111" s="100"/>
      <c r="L111" s="100"/>
      <c r="M111" s="100"/>
      <c r="N111" s="101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</row>
    <row r="112" customFormat="false" ht="12.75" hidden="false" customHeight="true" outlineLevel="0" collapsed="false">
      <c r="A112" s="110"/>
      <c r="B112" s="110"/>
      <c r="C112" s="110"/>
      <c r="D112" s="100"/>
      <c r="E112" s="106"/>
      <c r="F112" s="106"/>
      <c r="G112" s="106"/>
      <c r="H112" s="106"/>
      <c r="I112" s="106"/>
      <c r="J112" s="106"/>
      <c r="K112" s="100"/>
      <c r="L112" s="100"/>
      <c r="M112" s="100"/>
      <c r="N112" s="101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</row>
    <row r="113" customFormat="false" ht="12.75" hidden="false" customHeight="true" outlineLevel="0" collapsed="false">
      <c r="A113" s="110"/>
      <c r="B113" s="110"/>
      <c r="C113" s="110"/>
      <c r="D113" s="100"/>
      <c r="E113" s="106"/>
      <c r="F113" s="106"/>
      <c r="G113" s="106"/>
      <c r="H113" s="106"/>
      <c r="I113" s="106"/>
      <c r="J113" s="106"/>
      <c r="K113" s="100"/>
      <c r="L113" s="100"/>
      <c r="M113" s="100"/>
      <c r="N113" s="101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</row>
    <row r="114" customFormat="false" ht="12.75" hidden="false" customHeight="true" outlineLevel="0" collapsed="false">
      <c r="A114" s="110"/>
      <c r="B114" s="110"/>
      <c r="C114" s="110"/>
      <c r="D114" s="100"/>
      <c r="E114" s="106"/>
      <c r="F114" s="106"/>
      <c r="G114" s="106"/>
      <c r="H114" s="106"/>
      <c r="I114" s="106"/>
      <c r="J114" s="106"/>
      <c r="K114" s="100"/>
      <c r="L114" s="100"/>
      <c r="M114" s="100"/>
      <c r="N114" s="101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</row>
    <row r="115" customFormat="false" ht="12.75" hidden="false" customHeight="true" outlineLevel="0" collapsed="false">
      <c r="A115" s="110"/>
      <c r="B115" s="110"/>
      <c r="C115" s="110"/>
      <c r="D115" s="100"/>
      <c r="E115" s="106"/>
      <c r="F115" s="106"/>
      <c r="G115" s="106"/>
      <c r="H115" s="106"/>
      <c r="I115" s="106"/>
      <c r="J115" s="106"/>
      <c r="K115" s="100"/>
      <c r="L115" s="100"/>
      <c r="M115" s="100"/>
      <c r="N115" s="101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</row>
    <row r="116" customFormat="false" ht="12.75" hidden="false" customHeight="true" outlineLevel="0" collapsed="false">
      <c r="A116" s="110"/>
      <c r="B116" s="110"/>
      <c r="C116" s="110"/>
      <c r="D116" s="100"/>
      <c r="E116" s="106"/>
      <c r="F116" s="106"/>
      <c r="G116" s="106"/>
      <c r="H116" s="106"/>
      <c r="I116" s="106"/>
      <c r="J116" s="106"/>
      <c r="K116" s="100"/>
      <c r="L116" s="100"/>
      <c r="M116" s="100"/>
      <c r="N116" s="101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</row>
    <row r="117" customFormat="false" ht="12.75" hidden="false" customHeight="true" outlineLevel="0" collapsed="false">
      <c r="A117" s="110"/>
      <c r="B117" s="110"/>
      <c r="C117" s="110"/>
      <c r="D117" s="100"/>
      <c r="E117" s="106"/>
      <c r="F117" s="106"/>
      <c r="G117" s="106"/>
      <c r="H117" s="106"/>
      <c r="I117" s="106"/>
      <c r="J117" s="106"/>
      <c r="K117" s="100"/>
      <c r="L117" s="100"/>
      <c r="M117" s="100"/>
      <c r="N117" s="101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</row>
    <row r="118" customFormat="false" ht="12.75" hidden="false" customHeight="true" outlineLevel="0" collapsed="false">
      <c r="A118" s="110"/>
      <c r="B118" s="110"/>
      <c r="C118" s="110"/>
      <c r="D118" s="100"/>
      <c r="E118" s="106"/>
      <c r="F118" s="106"/>
      <c r="G118" s="106"/>
      <c r="H118" s="106"/>
      <c r="I118" s="106"/>
      <c r="J118" s="106"/>
      <c r="K118" s="100"/>
      <c r="L118" s="100"/>
      <c r="M118" s="100"/>
      <c r="N118" s="101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</row>
    <row r="119" customFormat="false" ht="12.75" hidden="false" customHeight="true" outlineLevel="0" collapsed="false">
      <c r="A119" s="110"/>
      <c r="B119" s="110"/>
      <c r="C119" s="110"/>
      <c r="D119" s="100"/>
      <c r="E119" s="106"/>
      <c r="F119" s="106"/>
      <c r="G119" s="106"/>
      <c r="H119" s="106"/>
      <c r="I119" s="106"/>
      <c r="J119" s="106"/>
      <c r="K119" s="100"/>
      <c r="L119" s="100"/>
      <c r="M119" s="100"/>
      <c r="N119" s="101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</row>
    <row r="120" customFormat="false" ht="12.75" hidden="false" customHeight="true" outlineLevel="0" collapsed="false">
      <c r="A120" s="110"/>
      <c r="B120" s="110"/>
      <c r="C120" s="110"/>
      <c r="D120" s="100"/>
      <c r="E120" s="106"/>
      <c r="F120" s="106"/>
      <c r="G120" s="106"/>
      <c r="H120" s="106"/>
      <c r="I120" s="106"/>
      <c r="J120" s="106"/>
      <c r="K120" s="100"/>
      <c r="L120" s="100"/>
      <c r="M120" s="100"/>
      <c r="N120" s="101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</row>
    <row r="121" customFormat="false" ht="12.75" hidden="false" customHeight="true" outlineLevel="0" collapsed="false">
      <c r="A121" s="110"/>
      <c r="B121" s="110"/>
      <c r="C121" s="110"/>
      <c r="D121" s="100"/>
      <c r="E121" s="106"/>
      <c r="F121" s="106"/>
      <c r="G121" s="106"/>
      <c r="H121" s="106"/>
      <c r="I121" s="106"/>
      <c r="J121" s="106"/>
      <c r="K121" s="100"/>
      <c r="L121" s="100"/>
      <c r="M121" s="100"/>
      <c r="N121" s="101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</row>
    <row r="122" customFormat="false" ht="12.75" hidden="false" customHeight="true" outlineLevel="0" collapsed="false">
      <c r="A122" s="110"/>
      <c r="B122" s="110"/>
      <c r="C122" s="110"/>
      <c r="D122" s="100"/>
      <c r="E122" s="106"/>
      <c r="F122" s="106"/>
      <c r="G122" s="106"/>
      <c r="H122" s="106"/>
      <c r="I122" s="106"/>
      <c r="J122" s="106"/>
      <c r="K122" s="100"/>
      <c r="L122" s="100"/>
      <c r="M122" s="100"/>
      <c r="N122" s="101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</row>
    <row r="123" customFormat="false" ht="12.75" hidden="false" customHeight="true" outlineLevel="0" collapsed="false">
      <c r="A123" s="110"/>
      <c r="B123" s="110"/>
      <c r="C123" s="110"/>
      <c r="D123" s="100"/>
      <c r="E123" s="106"/>
      <c r="F123" s="106"/>
      <c r="G123" s="106"/>
      <c r="H123" s="106"/>
      <c r="I123" s="106"/>
      <c r="J123" s="106"/>
      <c r="K123" s="100"/>
      <c r="L123" s="100"/>
      <c r="M123" s="100"/>
      <c r="N123" s="101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</row>
    <row r="124" customFormat="false" ht="12.75" hidden="false" customHeight="true" outlineLevel="0" collapsed="false">
      <c r="A124" s="110"/>
      <c r="B124" s="110"/>
      <c r="C124" s="110"/>
      <c r="D124" s="100"/>
      <c r="E124" s="106"/>
      <c r="F124" s="106"/>
      <c r="G124" s="106"/>
      <c r="H124" s="106"/>
      <c r="I124" s="106"/>
      <c r="J124" s="106"/>
      <c r="K124" s="100"/>
      <c r="L124" s="100"/>
      <c r="M124" s="100"/>
      <c r="N124" s="101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</row>
    <row r="125" customFormat="false" ht="12.75" hidden="false" customHeight="true" outlineLevel="0" collapsed="false">
      <c r="A125" s="110"/>
      <c r="B125" s="110"/>
      <c r="C125" s="110"/>
      <c r="D125" s="100"/>
      <c r="E125" s="106"/>
      <c r="F125" s="106"/>
      <c r="G125" s="106"/>
      <c r="H125" s="106"/>
      <c r="I125" s="106"/>
      <c r="J125" s="106"/>
      <c r="K125" s="100"/>
      <c r="L125" s="100"/>
      <c r="M125" s="100"/>
      <c r="N125" s="101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</row>
    <row r="126" customFormat="false" ht="12.75" hidden="false" customHeight="true" outlineLevel="0" collapsed="false">
      <c r="A126" s="110"/>
      <c r="B126" s="110"/>
      <c r="C126" s="110"/>
      <c r="D126" s="100"/>
      <c r="E126" s="106"/>
      <c r="F126" s="106"/>
      <c r="G126" s="106"/>
      <c r="H126" s="106"/>
      <c r="I126" s="106"/>
      <c r="J126" s="106"/>
      <c r="K126" s="100"/>
      <c r="L126" s="100"/>
      <c r="M126" s="100"/>
      <c r="N126" s="101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</row>
    <row r="127" customFormat="false" ht="12.75" hidden="false" customHeight="true" outlineLevel="0" collapsed="false">
      <c r="A127" s="110"/>
      <c r="B127" s="110"/>
      <c r="C127" s="110"/>
      <c r="D127" s="100"/>
      <c r="E127" s="106"/>
      <c r="F127" s="106"/>
      <c r="G127" s="106"/>
      <c r="H127" s="106"/>
      <c r="I127" s="106"/>
      <c r="J127" s="106"/>
      <c r="K127" s="100"/>
      <c r="L127" s="100"/>
      <c r="M127" s="100"/>
      <c r="N127" s="101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</row>
    <row r="128" customFormat="false" ht="12.75" hidden="false" customHeight="true" outlineLevel="0" collapsed="false">
      <c r="A128" s="110"/>
      <c r="B128" s="110"/>
      <c r="C128" s="110"/>
      <c r="D128" s="100"/>
      <c r="E128" s="106"/>
      <c r="F128" s="106"/>
      <c r="G128" s="106"/>
      <c r="H128" s="106"/>
      <c r="I128" s="106"/>
      <c r="J128" s="106"/>
      <c r="K128" s="100"/>
      <c r="L128" s="100"/>
      <c r="M128" s="100"/>
      <c r="N128" s="101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</row>
    <row r="129" customFormat="false" ht="12.75" hidden="false" customHeight="true" outlineLevel="0" collapsed="false">
      <c r="A129" s="110"/>
      <c r="B129" s="110"/>
      <c r="C129" s="110"/>
      <c r="D129" s="100"/>
      <c r="E129" s="106"/>
      <c r="F129" s="106"/>
      <c r="G129" s="106"/>
      <c r="H129" s="106"/>
      <c r="I129" s="106"/>
      <c r="J129" s="106"/>
      <c r="K129" s="100"/>
      <c r="L129" s="100"/>
      <c r="M129" s="100"/>
      <c r="N129" s="101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</row>
    <row r="130" customFormat="false" ht="12.75" hidden="false" customHeight="true" outlineLevel="0" collapsed="false">
      <c r="A130" s="110"/>
      <c r="B130" s="110"/>
      <c r="C130" s="110"/>
      <c r="D130" s="100"/>
      <c r="E130" s="106"/>
      <c r="F130" s="106"/>
      <c r="G130" s="106"/>
      <c r="H130" s="106"/>
      <c r="I130" s="106"/>
      <c r="J130" s="106"/>
      <c r="K130" s="100"/>
      <c r="L130" s="100"/>
      <c r="M130" s="100"/>
      <c r="N130" s="101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</row>
    <row r="131" customFormat="false" ht="12.75" hidden="false" customHeight="true" outlineLevel="0" collapsed="false">
      <c r="A131" s="110"/>
      <c r="B131" s="110"/>
      <c r="C131" s="110"/>
      <c r="D131" s="100"/>
      <c r="E131" s="106"/>
      <c r="F131" s="106"/>
      <c r="G131" s="106"/>
      <c r="H131" s="106"/>
      <c r="I131" s="106"/>
      <c r="J131" s="106"/>
      <c r="K131" s="100"/>
      <c r="L131" s="100"/>
      <c r="M131" s="100"/>
      <c r="N131" s="101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</row>
    <row r="132" customFormat="false" ht="12.75" hidden="false" customHeight="true" outlineLevel="0" collapsed="false">
      <c r="A132" s="110"/>
      <c r="B132" s="110"/>
      <c r="C132" s="110"/>
      <c r="D132" s="100"/>
      <c r="E132" s="106"/>
      <c r="F132" s="106"/>
      <c r="G132" s="106"/>
      <c r="H132" s="106"/>
      <c r="I132" s="106"/>
      <c r="J132" s="106"/>
      <c r="K132" s="100"/>
      <c r="L132" s="100"/>
      <c r="M132" s="100"/>
      <c r="N132" s="101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</row>
    <row r="133" customFormat="false" ht="12.75" hidden="false" customHeight="true" outlineLevel="0" collapsed="false">
      <c r="A133" s="110"/>
      <c r="B133" s="110"/>
      <c r="C133" s="110"/>
      <c r="D133" s="100"/>
      <c r="E133" s="106"/>
      <c r="F133" s="106"/>
      <c r="G133" s="106"/>
      <c r="H133" s="106"/>
      <c r="I133" s="106"/>
      <c r="J133" s="106"/>
      <c r="K133" s="100"/>
      <c r="L133" s="100"/>
      <c r="M133" s="100"/>
      <c r="N133" s="101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</row>
    <row r="134" customFormat="false" ht="12.75" hidden="false" customHeight="true" outlineLevel="0" collapsed="false">
      <c r="A134" s="110"/>
      <c r="B134" s="110"/>
      <c r="C134" s="110"/>
      <c r="D134" s="100"/>
      <c r="E134" s="106"/>
      <c r="F134" s="106"/>
      <c r="G134" s="106"/>
      <c r="H134" s="106"/>
      <c r="I134" s="106"/>
      <c r="J134" s="106"/>
      <c r="K134" s="100"/>
      <c r="L134" s="100"/>
      <c r="M134" s="100"/>
      <c r="N134" s="101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</row>
    <row r="135" customFormat="false" ht="12.75" hidden="false" customHeight="true" outlineLevel="0" collapsed="false">
      <c r="A135" s="110"/>
      <c r="B135" s="110"/>
      <c r="C135" s="110"/>
      <c r="D135" s="100"/>
      <c r="E135" s="106"/>
      <c r="F135" s="106"/>
      <c r="G135" s="106"/>
      <c r="H135" s="106"/>
      <c r="I135" s="106"/>
      <c r="J135" s="106"/>
      <c r="K135" s="100"/>
      <c r="L135" s="100"/>
      <c r="M135" s="100"/>
      <c r="N135" s="101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</row>
    <row r="136" customFormat="false" ht="12.75" hidden="false" customHeight="true" outlineLevel="0" collapsed="false">
      <c r="A136" s="110"/>
      <c r="B136" s="110"/>
      <c r="C136" s="110"/>
      <c r="D136" s="100"/>
      <c r="E136" s="106"/>
      <c r="F136" s="106"/>
      <c r="G136" s="106"/>
      <c r="H136" s="106"/>
      <c r="I136" s="106"/>
      <c r="J136" s="106"/>
      <c r="K136" s="100"/>
      <c r="L136" s="100"/>
      <c r="M136" s="100"/>
      <c r="N136" s="101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</row>
    <row r="137" customFormat="false" ht="12.75" hidden="false" customHeight="true" outlineLevel="0" collapsed="false">
      <c r="A137" s="110"/>
      <c r="B137" s="110"/>
      <c r="C137" s="110"/>
      <c r="D137" s="100"/>
      <c r="E137" s="106"/>
      <c r="F137" s="106"/>
      <c r="G137" s="106"/>
      <c r="H137" s="106"/>
      <c r="I137" s="106"/>
      <c r="J137" s="106"/>
      <c r="K137" s="100"/>
      <c r="L137" s="100"/>
      <c r="M137" s="100"/>
      <c r="N137" s="101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</row>
    <row r="138" customFormat="false" ht="12.75" hidden="false" customHeight="true" outlineLevel="0" collapsed="false">
      <c r="A138" s="110"/>
      <c r="B138" s="110"/>
      <c r="C138" s="110"/>
      <c r="D138" s="100"/>
      <c r="E138" s="106"/>
      <c r="F138" s="106"/>
      <c r="G138" s="106"/>
      <c r="H138" s="106"/>
      <c r="I138" s="106"/>
      <c r="J138" s="106"/>
      <c r="K138" s="100"/>
      <c r="L138" s="100"/>
      <c r="M138" s="100"/>
      <c r="N138" s="101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</row>
    <row r="139" customFormat="false" ht="12.75" hidden="false" customHeight="true" outlineLevel="0" collapsed="false">
      <c r="A139" s="110"/>
      <c r="B139" s="110"/>
      <c r="C139" s="110"/>
      <c r="D139" s="100"/>
      <c r="E139" s="106"/>
      <c r="F139" s="106"/>
      <c r="G139" s="106"/>
      <c r="H139" s="106"/>
      <c r="I139" s="106"/>
      <c r="J139" s="106"/>
      <c r="K139" s="100"/>
      <c r="L139" s="100"/>
      <c r="M139" s="100"/>
      <c r="N139" s="101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</row>
    <row r="140" customFormat="false" ht="12.75" hidden="false" customHeight="true" outlineLevel="0" collapsed="false">
      <c r="A140" s="110"/>
      <c r="B140" s="110"/>
      <c r="C140" s="110"/>
      <c r="D140" s="100"/>
      <c r="E140" s="106"/>
      <c r="F140" s="106"/>
      <c r="G140" s="106"/>
      <c r="H140" s="106"/>
      <c r="I140" s="106"/>
      <c r="J140" s="106"/>
      <c r="K140" s="100"/>
      <c r="L140" s="100"/>
      <c r="M140" s="100"/>
      <c r="N140" s="101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</row>
    <row r="141" customFormat="false" ht="12.75" hidden="false" customHeight="true" outlineLevel="0" collapsed="false">
      <c r="A141" s="110"/>
      <c r="B141" s="110"/>
      <c r="C141" s="110"/>
      <c r="D141" s="100"/>
      <c r="E141" s="106"/>
      <c r="F141" s="106"/>
      <c r="G141" s="106"/>
      <c r="H141" s="106"/>
      <c r="I141" s="106"/>
      <c r="J141" s="106"/>
      <c r="K141" s="100"/>
      <c r="L141" s="100"/>
      <c r="M141" s="100"/>
      <c r="N141" s="101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</row>
    <row r="142" customFormat="false" ht="12.75" hidden="false" customHeight="true" outlineLevel="0" collapsed="false">
      <c r="A142" s="110"/>
      <c r="B142" s="110"/>
      <c r="C142" s="110"/>
      <c r="D142" s="100"/>
      <c r="E142" s="106"/>
      <c r="F142" s="106"/>
      <c r="G142" s="106"/>
      <c r="H142" s="106"/>
      <c r="I142" s="106"/>
      <c r="J142" s="106"/>
      <c r="K142" s="100"/>
      <c r="L142" s="100"/>
      <c r="M142" s="100"/>
      <c r="N142" s="101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</row>
    <row r="143" customFormat="false" ht="12.75" hidden="false" customHeight="true" outlineLevel="0" collapsed="false">
      <c r="A143" s="110"/>
      <c r="B143" s="110"/>
      <c r="C143" s="110"/>
      <c r="D143" s="100"/>
      <c r="E143" s="106"/>
      <c r="F143" s="106"/>
      <c r="G143" s="106"/>
      <c r="H143" s="106"/>
      <c r="I143" s="106"/>
      <c r="J143" s="106"/>
      <c r="K143" s="100"/>
      <c r="L143" s="100"/>
      <c r="M143" s="100"/>
      <c r="N143" s="101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</row>
    <row r="144" customFormat="false" ht="12.75" hidden="false" customHeight="true" outlineLevel="0" collapsed="false">
      <c r="A144" s="110"/>
      <c r="B144" s="110"/>
      <c r="C144" s="110"/>
      <c r="D144" s="100"/>
      <c r="E144" s="106"/>
      <c r="F144" s="106"/>
      <c r="G144" s="106"/>
      <c r="H144" s="106"/>
      <c r="I144" s="106"/>
      <c r="J144" s="106"/>
      <c r="K144" s="100"/>
      <c r="L144" s="100"/>
      <c r="M144" s="100"/>
      <c r="N144" s="101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</row>
    <row r="145" customFormat="false" ht="12.75" hidden="false" customHeight="true" outlineLevel="0" collapsed="false">
      <c r="A145" s="110"/>
      <c r="B145" s="110"/>
      <c r="C145" s="110"/>
      <c r="D145" s="100"/>
      <c r="E145" s="106"/>
      <c r="F145" s="106"/>
      <c r="G145" s="106"/>
      <c r="H145" s="106"/>
      <c r="I145" s="106"/>
      <c r="J145" s="106"/>
      <c r="K145" s="100"/>
      <c r="L145" s="100"/>
      <c r="M145" s="100"/>
      <c r="N145" s="101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</row>
    <row r="146" customFormat="false" ht="12.75" hidden="false" customHeight="true" outlineLevel="0" collapsed="false">
      <c r="A146" s="110"/>
      <c r="B146" s="110"/>
      <c r="C146" s="110"/>
      <c r="D146" s="100"/>
      <c r="E146" s="106"/>
      <c r="F146" s="106"/>
      <c r="G146" s="106"/>
      <c r="H146" s="106"/>
      <c r="I146" s="106"/>
      <c r="J146" s="106"/>
      <c r="K146" s="100"/>
      <c r="L146" s="100"/>
      <c r="M146" s="100"/>
      <c r="N146" s="101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</row>
    <row r="147" customFormat="false" ht="12.75" hidden="false" customHeight="true" outlineLevel="0" collapsed="false">
      <c r="A147" s="110"/>
      <c r="B147" s="110"/>
      <c r="C147" s="110"/>
      <c r="D147" s="100"/>
      <c r="E147" s="106"/>
      <c r="F147" s="106"/>
      <c r="G147" s="106"/>
      <c r="H147" s="106"/>
      <c r="I147" s="106"/>
      <c r="J147" s="106"/>
      <c r="K147" s="100"/>
      <c r="L147" s="100"/>
      <c r="M147" s="100"/>
      <c r="N147" s="101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</row>
    <row r="148" customFormat="false" ht="12.75" hidden="false" customHeight="true" outlineLevel="0" collapsed="false">
      <c r="A148" s="110"/>
      <c r="B148" s="110"/>
      <c r="C148" s="110"/>
      <c r="D148" s="100"/>
      <c r="E148" s="106"/>
      <c r="F148" s="106"/>
      <c r="G148" s="106"/>
      <c r="H148" s="106"/>
      <c r="I148" s="106"/>
      <c r="J148" s="106"/>
      <c r="K148" s="100"/>
      <c r="L148" s="100"/>
      <c r="M148" s="100"/>
      <c r="N148" s="101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</row>
    <row r="149" customFormat="false" ht="12.75" hidden="false" customHeight="true" outlineLevel="0" collapsed="false">
      <c r="A149" s="110"/>
      <c r="B149" s="110"/>
      <c r="C149" s="110"/>
      <c r="D149" s="100"/>
      <c r="E149" s="106"/>
      <c r="F149" s="106"/>
      <c r="G149" s="106"/>
      <c r="H149" s="106"/>
      <c r="I149" s="106"/>
      <c r="J149" s="106"/>
      <c r="K149" s="100"/>
      <c r="L149" s="100"/>
      <c r="M149" s="100"/>
      <c r="N149" s="101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</row>
    <row r="150" customFormat="false" ht="12.75" hidden="false" customHeight="true" outlineLevel="0" collapsed="false">
      <c r="A150" s="110"/>
      <c r="B150" s="110"/>
      <c r="C150" s="110"/>
      <c r="D150" s="100"/>
      <c r="E150" s="106"/>
      <c r="F150" s="106"/>
      <c r="G150" s="106"/>
      <c r="H150" s="106"/>
      <c r="I150" s="106"/>
      <c r="J150" s="106"/>
      <c r="K150" s="100"/>
      <c r="L150" s="100"/>
      <c r="M150" s="100"/>
      <c r="N150" s="101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</row>
    <row r="151" customFormat="false" ht="12.75" hidden="false" customHeight="true" outlineLevel="0" collapsed="false">
      <c r="A151" s="110"/>
      <c r="B151" s="110"/>
      <c r="C151" s="110"/>
      <c r="D151" s="100"/>
      <c r="E151" s="106"/>
      <c r="F151" s="106"/>
      <c r="G151" s="106"/>
      <c r="H151" s="106"/>
      <c r="I151" s="106"/>
      <c r="J151" s="106"/>
      <c r="K151" s="100"/>
      <c r="L151" s="100"/>
      <c r="M151" s="100"/>
      <c r="N151" s="101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</row>
    <row r="152" customFormat="false" ht="12.75" hidden="false" customHeight="true" outlineLevel="0" collapsed="false">
      <c r="A152" s="110"/>
      <c r="B152" s="110"/>
      <c r="C152" s="110"/>
      <c r="D152" s="100"/>
      <c r="E152" s="106"/>
      <c r="F152" s="106"/>
      <c r="G152" s="106"/>
      <c r="H152" s="106"/>
      <c r="I152" s="106"/>
      <c r="J152" s="106"/>
      <c r="K152" s="100"/>
      <c r="L152" s="100"/>
      <c r="M152" s="100"/>
      <c r="N152" s="101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</row>
    <row r="153" customFormat="false" ht="12.75" hidden="false" customHeight="true" outlineLevel="0" collapsed="false">
      <c r="A153" s="110"/>
      <c r="B153" s="110"/>
      <c r="C153" s="110"/>
      <c r="D153" s="100"/>
      <c r="E153" s="106"/>
      <c r="F153" s="106"/>
      <c r="G153" s="106"/>
      <c r="H153" s="106"/>
      <c r="I153" s="106"/>
      <c r="J153" s="106"/>
      <c r="K153" s="100"/>
      <c r="L153" s="100"/>
      <c r="M153" s="100"/>
      <c r="N153" s="101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</row>
    <row r="154" customFormat="false" ht="12.75" hidden="false" customHeight="true" outlineLevel="0" collapsed="false">
      <c r="A154" s="110"/>
      <c r="B154" s="110"/>
      <c r="C154" s="110"/>
      <c r="D154" s="100"/>
      <c r="E154" s="106"/>
      <c r="F154" s="106"/>
      <c r="G154" s="106"/>
      <c r="H154" s="106"/>
      <c r="I154" s="106"/>
      <c r="J154" s="106"/>
      <c r="K154" s="100"/>
      <c r="L154" s="100"/>
      <c r="M154" s="100"/>
      <c r="N154" s="101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</row>
    <row r="155" customFormat="false" ht="12.75" hidden="false" customHeight="true" outlineLevel="0" collapsed="false">
      <c r="A155" s="110"/>
      <c r="B155" s="110"/>
      <c r="C155" s="110"/>
      <c r="D155" s="100"/>
      <c r="E155" s="106"/>
      <c r="F155" s="106"/>
      <c r="G155" s="106"/>
      <c r="H155" s="106"/>
      <c r="I155" s="106"/>
      <c r="J155" s="106"/>
      <c r="K155" s="100"/>
      <c r="L155" s="100"/>
      <c r="M155" s="100"/>
      <c r="N155" s="101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</row>
    <row r="156" customFormat="false" ht="12.75" hidden="false" customHeight="true" outlineLevel="0" collapsed="false">
      <c r="A156" s="110"/>
      <c r="B156" s="110"/>
      <c r="C156" s="110"/>
      <c r="D156" s="100"/>
      <c r="E156" s="106"/>
      <c r="F156" s="106"/>
      <c r="G156" s="106"/>
      <c r="H156" s="106"/>
      <c r="I156" s="106"/>
      <c r="J156" s="106"/>
      <c r="K156" s="100"/>
      <c r="L156" s="100"/>
      <c r="M156" s="100"/>
      <c r="N156" s="101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</row>
    <row r="157" customFormat="false" ht="12.75" hidden="false" customHeight="true" outlineLevel="0" collapsed="false">
      <c r="A157" s="110"/>
      <c r="B157" s="110"/>
      <c r="C157" s="110"/>
      <c r="D157" s="100"/>
      <c r="E157" s="106"/>
      <c r="F157" s="106"/>
      <c r="G157" s="106"/>
      <c r="H157" s="106"/>
      <c r="I157" s="106"/>
      <c r="J157" s="106"/>
      <c r="K157" s="100"/>
      <c r="L157" s="100"/>
      <c r="M157" s="100"/>
      <c r="N157" s="101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</row>
    <row r="158" customFormat="false" ht="12.75" hidden="false" customHeight="true" outlineLevel="0" collapsed="false">
      <c r="A158" s="110"/>
      <c r="B158" s="110"/>
      <c r="C158" s="110"/>
      <c r="D158" s="100"/>
      <c r="E158" s="106"/>
      <c r="F158" s="106"/>
      <c r="G158" s="106"/>
      <c r="H158" s="106"/>
      <c r="I158" s="106"/>
      <c r="J158" s="106"/>
      <c r="K158" s="100"/>
      <c r="L158" s="100"/>
      <c r="M158" s="100"/>
      <c r="N158" s="101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</row>
    <row r="159" customFormat="false" ht="12.75" hidden="false" customHeight="true" outlineLevel="0" collapsed="false">
      <c r="A159" s="110"/>
      <c r="B159" s="110"/>
      <c r="C159" s="110"/>
      <c r="D159" s="100"/>
      <c r="E159" s="106"/>
      <c r="F159" s="106"/>
      <c r="G159" s="106"/>
      <c r="H159" s="106"/>
      <c r="I159" s="106"/>
      <c r="J159" s="106"/>
      <c r="K159" s="100"/>
      <c r="L159" s="100"/>
      <c r="M159" s="100"/>
      <c r="N159" s="101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</row>
    <row r="160" customFormat="false" ht="12.75" hidden="false" customHeight="true" outlineLevel="0" collapsed="false">
      <c r="A160" s="110"/>
      <c r="B160" s="110"/>
      <c r="C160" s="110"/>
      <c r="D160" s="100"/>
      <c r="E160" s="106"/>
      <c r="F160" s="106"/>
      <c r="G160" s="106"/>
      <c r="H160" s="106"/>
      <c r="I160" s="106"/>
      <c r="J160" s="106"/>
      <c r="K160" s="100"/>
      <c r="L160" s="100"/>
      <c r="M160" s="100"/>
      <c r="N160" s="101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</row>
    <row r="161" customFormat="false" ht="12.75" hidden="false" customHeight="true" outlineLevel="0" collapsed="false">
      <c r="A161" s="110"/>
      <c r="B161" s="110"/>
      <c r="C161" s="110"/>
      <c r="D161" s="100"/>
      <c r="E161" s="106"/>
      <c r="F161" s="106"/>
      <c r="G161" s="106"/>
      <c r="H161" s="106"/>
      <c r="I161" s="106"/>
      <c r="J161" s="106"/>
      <c r="K161" s="100"/>
      <c r="L161" s="100"/>
      <c r="M161" s="100"/>
      <c r="N161" s="101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</row>
    <row r="162" customFormat="false" ht="12.75" hidden="false" customHeight="true" outlineLevel="0" collapsed="false">
      <c r="A162" s="110"/>
      <c r="B162" s="110"/>
      <c r="C162" s="110"/>
      <c r="D162" s="100"/>
      <c r="E162" s="106"/>
      <c r="F162" s="106"/>
      <c r="G162" s="106"/>
      <c r="H162" s="106"/>
      <c r="I162" s="106"/>
      <c r="J162" s="106"/>
      <c r="K162" s="100"/>
      <c r="L162" s="100"/>
      <c r="M162" s="100"/>
      <c r="N162" s="101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</row>
    <row r="163" customFormat="false" ht="12.75" hidden="false" customHeight="true" outlineLevel="0" collapsed="false">
      <c r="A163" s="110"/>
      <c r="B163" s="110"/>
      <c r="C163" s="110"/>
      <c r="D163" s="100"/>
      <c r="E163" s="106"/>
      <c r="F163" s="106"/>
      <c r="G163" s="106"/>
      <c r="H163" s="106"/>
      <c r="I163" s="106"/>
      <c r="J163" s="106"/>
      <c r="K163" s="100"/>
      <c r="L163" s="100"/>
      <c r="M163" s="100"/>
      <c r="N163" s="101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</row>
    <row r="164" customFormat="false" ht="12.75" hidden="false" customHeight="true" outlineLevel="0" collapsed="false">
      <c r="A164" s="110"/>
      <c r="B164" s="110"/>
      <c r="C164" s="110"/>
      <c r="D164" s="100"/>
      <c r="E164" s="106"/>
      <c r="F164" s="106"/>
      <c r="G164" s="106"/>
      <c r="H164" s="106"/>
      <c r="I164" s="106"/>
      <c r="J164" s="106"/>
      <c r="K164" s="100"/>
      <c r="L164" s="100"/>
      <c r="M164" s="100"/>
      <c r="N164" s="101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</row>
    <row r="165" customFormat="false" ht="12.75" hidden="false" customHeight="true" outlineLevel="0" collapsed="false">
      <c r="A165" s="110"/>
      <c r="B165" s="110"/>
      <c r="C165" s="110"/>
      <c r="D165" s="100"/>
      <c r="E165" s="106"/>
      <c r="F165" s="106"/>
      <c r="G165" s="106"/>
      <c r="H165" s="106"/>
      <c r="I165" s="106"/>
      <c r="J165" s="106"/>
      <c r="K165" s="100"/>
      <c r="L165" s="100"/>
      <c r="M165" s="100"/>
      <c r="N165" s="101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</row>
    <row r="166" customFormat="false" ht="12.75" hidden="false" customHeight="true" outlineLevel="0" collapsed="false">
      <c r="A166" s="110"/>
      <c r="B166" s="110"/>
      <c r="C166" s="110"/>
      <c r="D166" s="100"/>
      <c r="E166" s="106"/>
      <c r="F166" s="106"/>
      <c r="G166" s="106"/>
      <c r="H166" s="106"/>
      <c r="I166" s="106"/>
      <c r="J166" s="106"/>
      <c r="K166" s="100"/>
      <c r="L166" s="100"/>
      <c r="M166" s="100"/>
      <c r="N166" s="101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</row>
    <row r="167" customFormat="false" ht="12.75" hidden="false" customHeight="true" outlineLevel="0" collapsed="false">
      <c r="A167" s="110"/>
      <c r="B167" s="110"/>
      <c r="C167" s="110"/>
      <c r="D167" s="100"/>
      <c r="E167" s="106"/>
      <c r="F167" s="106"/>
      <c r="G167" s="106"/>
      <c r="H167" s="106"/>
      <c r="I167" s="106"/>
      <c r="J167" s="106"/>
      <c r="K167" s="100"/>
      <c r="L167" s="100"/>
      <c r="M167" s="100"/>
      <c r="N167" s="101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</row>
    <row r="168" customFormat="false" ht="12.75" hidden="false" customHeight="true" outlineLevel="0" collapsed="false">
      <c r="A168" s="110"/>
      <c r="B168" s="110"/>
      <c r="C168" s="110"/>
      <c r="D168" s="100"/>
      <c r="E168" s="106"/>
      <c r="F168" s="106"/>
      <c r="G168" s="106"/>
      <c r="H168" s="106"/>
      <c r="I168" s="106"/>
      <c r="J168" s="106"/>
      <c r="K168" s="100"/>
      <c r="L168" s="100"/>
      <c r="M168" s="100"/>
      <c r="N168" s="101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</row>
    <row r="169" customFormat="false" ht="12.75" hidden="false" customHeight="true" outlineLevel="0" collapsed="false">
      <c r="A169" s="110"/>
      <c r="B169" s="110"/>
      <c r="C169" s="110"/>
      <c r="D169" s="100"/>
      <c r="E169" s="106"/>
      <c r="F169" s="106"/>
      <c r="G169" s="106"/>
      <c r="H169" s="106"/>
      <c r="I169" s="106"/>
      <c r="J169" s="106"/>
      <c r="K169" s="100"/>
      <c r="L169" s="100"/>
      <c r="M169" s="100"/>
      <c r="N169" s="101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</row>
    <row r="170" customFormat="false" ht="12.75" hidden="false" customHeight="true" outlineLevel="0" collapsed="false">
      <c r="A170" s="110"/>
      <c r="B170" s="110"/>
      <c r="C170" s="110"/>
      <c r="D170" s="100"/>
      <c r="E170" s="106"/>
      <c r="F170" s="106"/>
      <c r="G170" s="106"/>
      <c r="H170" s="106"/>
      <c r="I170" s="106"/>
      <c r="J170" s="106"/>
      <c r="K170" s="100"/>
      <c r="L170" s="100"/>
      <c r="M170" s="100"/>
      <c r="N170" s="101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</row>
    <row r="171" customFormat="false" ht="12.75" hidden="false" customHeight="true" outlineLevel="0" collapsed="false">
      <c r="A171" s="110"/>
      <c r="B171" s="110"/>
      <c r="C171" s="110"/>
      <c r="D171" s="100"/>
      <c r="E171" s="106"/>
      <c r="F171" s="106"/>
      <c r="G171" s="106"/>
      <c r="H171" s="106"/>
      <c r="I171" s="106"/>
      <c r="J171" s="106"/>
      <c r="K171" s="100"/>
      <c r="L171" s="100"/>
      <c r="M171" s="100"/>
      <c r="N171" s="101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</row>
    <row r="172" customFormat="false" ht="12.75" hidden="false" customHeight="true" outlineLevel="0" collapsed="false">
      <c r="A172" s="110"/>
      <c r="B172" s="110"/>
      <c r="C172" s="110"/>
      <c r="D172" s="100"/>
      <c r="E172" s="106"/>
      <c r="F172" s="106"/>
      <c r="G172" s="106"/>
      <c r="H172" s="106"/>
      <c r="I172" s="106"/>
      <c r="J172" s="106"/>
      <c r="K172" s="100"/>
      <c r="L172" s="100"/>
      <c r="M172" s="100"/>
      <c r="N172" s="101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</row>
    <row r="173" customFormat="false" ht="12.75" hidden="false" customHeight="true" outlineLevel="0" collapsed="false">
      <c r="A173" s="110"/>
      <c r="B173" s="110"/>
      <c r="C173" s="110"/>
      <c r="D173" s="100"/>
      <c r="E173" s="106"/>
      <c r="F173" s="106"/>
      <c r="G173" s="106"/>
      <c r="H173" s="106"/>
      <c r="I173" s="106"/>
      <c r="J173" s="106"/>
      <c r="K173" s="100"/>
      <c r="L173" s="100"/>
      <c r="M173" s="100"/>
      <c r="N173" s="101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</row>
    <row r="174" customFormat="false" ht="12.75" hidden="false" customHeight="true" outlineLevel="0" collapsed="false">
      <c r="A174" s="110"/>
      <c r="B174" s="110"/>
      <c r="C174" s="110"/>
      <c r="D174" s="100"/>
      <c r="E174" s="106"/>
      <c r="F174" s="106"/>
      <c r="G174" s="106"/>
      <c r="H174" s="106"/>
      <c r="I174" s="106"/>
      <c r="J174" s="106"/>
      <c r="K174" s="100"/>
      <c r="L174" s="100"/>
      <c r="M174" s="100"/>
      <c r="N174" s="101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</row>
    <row r="175" customFormat="false" ht="12.75" hidden="false" customHeight="true" outlineLevel="0" collapsed="false">
      <c r="A175" s="110"/>
      <c r="B175" s="110"/>
      <c r="C175" s="110"/>
      <c r="D175" s="100"/>
      <c r="E175" s="106"/>
      <c r="F175" s="106"/>
      <c r="G175" s="106"/>
      <c r="H175" s="106"/>
      <c r="I175" s="106"/>
      <c r="J175" s="106"/>
      <c r="K175" s="100"/>
      <c r="L175" s="100"/>
      <c r="M175" s="100"/>
      <c r="N175" s="101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</row>
    <row r="176" customFormat="false" ht="12.75" hidden="false" customHeight="true" outlineLevel="0" collapsed="false">
      <c r="A176" s="110"/>
      <c r="B176" s="110"/>
      <c r="C176" s="110"/>
      <c r="D176" s="100"/>
      <c r="E176" s="106"/>
      <c r="F176" s="106"/>
      <c r="G176" s="106"/>
      <c r="H176" s="106"/>
      <c r="I176" s="106"/>
      <c r="J176" s="106"/>
      <c r="K176" s="100"/>
      <c r="L176" s="100"/>
      <c r="M176" s="100"/>
      <c r="N176" s="101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</row>
    <row r="177" customFormat="false" ht="12.75" hidden="false" customHeight="true" outlineLevel="0" collapsed="false">
      <c r="A177" s="110"/>
      <c r="B177" s="110"/>
      <c r="C177" s="110"/>
      <c r="D177" s="100"/>
      <c r="E177" s="106"/>
      <c r="F177" s="106"/>
      <c r="G177" s="106"/>
      <c r="H177" s="106"/>
      <c r="I177" s="106"/>
      <c r="J177" s="106"/>
      <c r="K177" s="100"/>
      <c r="L177" s="100"/>
      <c r="M177" s="100"/>
      <c r="N177" s="101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</row>
    <row r="178" customFormat="false" ht="12.75" hidden="false" customHeight="true" outlineLevel="0" collapsed="false">
      <c r="A178" s="110"/>
      <c r="B178" s="110"/>
      <c r="C178" s="110"/>
      <c r="D178" s="100"/>
      <c r="E178" s="106"/>
      <c r="F178" s="106"/>
      <c r="G178" s="106"/>
      <c r="H178" s="106"/>
      <c r="I178" s="106"/>
      <c r="J178" s="106"/>
      <c r="K178" s="100"/>
      <c r="L178" s="100"/>
      <c r="M178" s="100"/>
      <c r="N178" s="101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</row>
    <row r="179" customFormat="false" ht="12.75" hidden="false" customHeight="true" outlineLevel="0" collapsed="false">
      <c r="A179" s="110"/>
      <c r="B179" s="110"/>
      <c r="C179" s="110"/>
      <c r="D179" s="100"/>
      <c r="E179" s="106"/>
      <c r="F179" s="106"/>
      <c r="G179" s="106"/>
      <c r="H179" s="106"/>
      <c r="I179" s="106"/>
      <c r="J179" s="106"/>
      <c r="K179" s="100"/>
      <c r="L179" s="100"/>
      <c r="M179" s="100"/>
      <c r="N179" s="101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</row>
    <row r="180" customFormat="false" ht="12.75" hidden="false" customHeight="true" outlineLevel="0" collapsed="false">
      <c r="A180" s="110"/>
      <c r="B180" s="110"/>
      <c r="C180" s="110"/>
      <c r="D180" s="100"/>
      <c r="E180" s="106"/>
      <c r="F180" s="106"/>
      <c r="G180" s="106"/>
      <c r="H180" s="106"/>
      <c r="I180" s="106"/>
      <c r="J180" s="106"/>
      <c r="K180" s="100"/>
      <c r="L180" s="100"/>
      <c r="M180" s="100"/>
      <c r="N180" s="101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</row>
    <row r="181" customFormat="false" ht="12.75" hidden="false" customHeight="true" outlineLevel="0" collapsed="false">
      <c r="A181" s="110"/>
      <c r="B181" s="110"/>
      <c r="C181" s="110"/>
      <c r="D181" s="100"/>
      <c r="E181" s="106"/>
      <c r="F181" s="106"/>
      <c r="G181" s="106"/>
      <c r="H181" s="106"/>
      <c r="I181" s="106"/>
      <c r="J181" s="106"/>
      <c r="K181" s="100"/>
      <c r="L181" s="100"/>
      <c r="M181" s="100"/>
      <c r="N181" s="101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</row>
    <row r="182" customFormat="false" ht="12.75" hidden="false" customHeight="true" outlineLevel="0" collapsed="false">
      <c r="A182" s="110"/>
      <c r="B182" s="110"/>
      <c r="C182" s="110"/>
      <c r="D182" s="100"/>
      <c r="E182" s="106"/>
      <c r="F182" s="106"/>
      <c r="G182" s="106"/>
      <c r="H182" s="106"/>
      <c r="I182" s="106"/>
      <c r="J182" s="106"/>
      <c r="K182" s="100"/>
      <c r="L182" s="100"/>
      <c r="M182" s="100"/>
      <c r="N182" s="101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</row>
    <row r="183" customFormat="false" ht="12.75" hidden="false" customHeight="true" outlineLevel="0" collapsed="false">
      <c r="A183" s="110"/>
      <c r="B183" s="110"/>
      <c r="C183" s="110"/>
      <c r="D183" s="100"/>
      <c r="E183" s="106"/>
      <c r="F183" s="106"/>
      <c r="G183" s="106"/>
      <c r="H183" s="106"/>
      <c r="I183" s="106"/>
      <c r="J183" s="106"/>
      <c r="K183" s="100"/>
      <c r="L183" s="100"/>
      <c r="M183" s="100"/>
      <c r="N183" s="101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</row>
    <row r="184" customFormat="false" ht="12.75" hidden="false" customHeight="true" outlineLevel="0" collapsed="false">
      <c r="A184" s="110"/>
      <c r="B184" s="110"/>
      <c r="C184" s="110"/>
      <c r="D184" s="100"/>
      <c r="E184" s="106"/>
      <c r="F184" s="106"/>
      <c r="G184" s="106"/>
      <c r="H184" s="106"/>
      <c r="I184" s="106"/>
      <c r="J184" s="106"/>
      <c r="K184" s="100"/>
      <c r="L184" s="100"/>
      <c r="M184" s="100"/>
      <c r="N184" s="101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</row>
    <row r="185" customFormat="false" ht="12.75" hidden="false" customHeight="true" outlineLevel="0" collapsed="false">
      <c r="A185" s="110"/>
      <c r="B185" s="110"/>
      <c r="C185" s="110"/>
      <c r="D185" s="100"/>
      <c r="E185" s="106"/>
      <c r="F185" s="106"/>
      <c r="G185" s="106"/>
      <c r="H185" s="106"/>
      <c r="I185" s="106"/>
      <c r="J185" s="106"/>
      <c r="K185" s="100"/>
      <c r="L185" s="100"/>
      <c r="M185" s="100"/>
      <c r="N185" s="101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</row>
    <row r="186" customFormat="false" ht="12.75" hidden="false" customHeight="true" outlineLevel="0" collapsed="false">
      <c r="A186" s="110"/>
      <c r="B186" s="110"/>
      <c r="C186" s="110"/>
      <c r="D186" s="100"/>
      <c r="E186" s="106"/>
      <c r="F186" s="106"/>
      <c r="G186" s="106"/>
      <c r="H186" s="106"/>
      <c r="I186" s="106"/>
      <c r="J186" s="106"/>
      <c r="K186" s="100"/>
      <c r="L186" s="100"/>
      <c r="M186" s="100"/>
      <c r="N186" s="101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</row>
    <row r="187" customFormat="false" ht="12.75" hidden="false" customHeight="true" outlineLevel="0" collapsed="false">
      <c r="A187" s="110"/>
      <c r="B187" s="110"/>
      <c r="C187" s="110"/>
      <c r="D187" s="100"/>
      <c r="E187" s="106"/>
      <c r="F187" s="106"/>
      <c r="G187" s="106"/>
      <c r="H187" s="106"/>
      <c r="I187" s="106"/>
      <c r="J187" s="106"/>
      <c r="K187" s="100"/>
      <c r="L187" s="100"/>
      <c r="M187" s="100"/>
      <c r="N187" s="101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</row>
    <row r="188" customFormat="false" ht="12.75" hidden="false" customHeight="true" outlineLevel="0" collapsed="false">
      <c r="A188" s="110"/>
      <c r="B188" s="110"/>
      <c r="C188" s="110"/>
      <c r="D188" s="100"/>
      <c r="E188" s="106"/>
      <c r="F188" s="106"/>
      <c r="G188" s="106"/>
      <c r="H188" s="106"/>
      <c r="I188" s="106"/>
      <c r="J188" s="106"/>
      <c r="K188" s="100"/>
      <c r="L188" s="100"/>
      <c r="M188" s="100"/>
      <c r="N188" s="101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</row>
    <row r="189" customFormat="false" ht="12.75" hidden="false" customHeight="true" outlineLevel="0" collapsed="false">
      <c r="A189" s="110"/>
      <c r="B189" s="110"/>
      <c r="C189" s="110"/>
      <c r="D189" s="100"/>
      <c r="E189" s="106"/>
      <c r="F189" s="106"/>
      <c r="G189" s="106"/>
      <c r="H189" s="106"/>
      <c r="I189" s="106"/>
      <c r="J189" s="106"/>
      <c r="K189" s="100"/>
      <c r="L189" s="100"/>
      <c r="M189" s="100"/>
      <c r="N189" s="101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</row>
    <row r="190" customFormat="false" ht="12.75" hidden="false" customHeight="true" outlineLevel="0" collapsed="false">
      <c r="A190" s="110"/>
      <c r="B190" s="110"/>
      <c r="C190" s="110"/>
      <c r="D190" s="100"/>
      <c r="E190" s="106"/>
      <c r="F190" s="106"/>
      <c r="G190" s="106"/>
      <c r="H190" s="106"/>
      <c r="I190" s="106"/>
      <c r="J190" s="106"/>
      <c r="K190" s="100"/>
      <c r="L190" s="100"/>
      <c r="M190" s="100"/>
      <c r="N190" s="101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</row>
    <row r="191" customFormat="false" ht="12.75" hidden="false" customHeight="true" outlineLevel="0" collapsed="false">
      <c r="A191" s="110"/>
      <c r="B191" s="110"/>
      <c r="C191" s="110"/>
      <c r="D191" s="100"/>
      <c r="E191" s="106"/>
      <c r="F191" s="106"/>
      <c r="G191" s="106"/>
      <c r="H191" s="106"/>
      <c r="I191" s="106"/>
      <c r="J191" s="106"/>
      <c r="K191" s="100"/>
      <c r="L191" s="100"/>
      <c r="M191" s="100"/>
      <c r="N191" s="101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</row>
    <row r="192" customFormat="false" ht="12.75" hidden="false" customHeight="true" outlineLevel="0" collapsed="false">
      <c r="A192" s="110"/>
      <c r="B192" s="110"/>
      <c r="C192" s="110"/>
      <c r="D192" s="100"/>
      <c r="E192" s="106"/>
      <c r="F192" s="106"/>
      <c r="G192" s="106"/>
      <c r="H192" s="106"/>
      <c r="I192" s="106"/>
      <c r="J192" s="106"/>
      <c r="K192" s="100"/>
      <c r="L192" s="100"/>
      <c r="M192" s="100"/>
      <c r="N192" s="101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</row>
    <row r="193" customFormat="false" ht="12.75" hidden="false" customHeight="true" outlineLevel="0" collapsed="false">
      <c r="A193" s="110"/>
      <c r="B193" s="110"/>
      <c r="C193" s="110"/>
      <c r="D193" s="100"/>
      <c r="E193" s="106"/>
      <c r="F193" s="106"/>
      <c r="G193" s="106"/>
      <c r="H193" s="106"/>
      <c r="I193" s="106"/>
      <c r="J193" s="106"/>
      <c r="K193" s="100"/>
      <c r="L193" s="100"/>
      <c r="M193" s="100"/>
      <c r="N193" s="101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</row>
    <row r="194" customFormat="false" ht="12.75" hidden="false" customHeight="true" outlineLevel="0" collapsed="false">
      <c r="A194" s="110"/>
      <c r="B194" s="110"/>
      <c r="C194" s="110"/>
      <c r="D194" s="100"/>
      <c r="E194" s="106"/>
      <c r="F194" s="106"/>
      <c r="G194" s="106"/>
      <c r="H194" s="106"/>
      <c r="I194" s="106"/>
      <c r="J194" s="106"/>
      <c r="K194" s="100"/>
      <c r="L194" s="100"/>
      <c r="M194" s="100"/>
      <c r="N194" s="101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</row>
    <row r="195" customFormat="false" ht="12.75" hidden="false" customHeight="true" outlineLevel="0" collapsed="false">
      <c r="A195" s="110"/>
      <c r="B195" s="110"/>
      <c r="C195" s="110"/>
      <c r="D195" s="100"/>
      <c r="E195" s="106"/>
      <c r="F195" s="106"/>
      <c r="G195" s="106"/>
      <c r="H195" s="106"/>
      <c r="I195" s="106"/>
      <c r="J195" s="106"/>
      <c r="K195" s="100"/>
      <c r="L195" s="100"/>
      <c r="M195" s="100"/>
      <c r="N195" s="101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</row>
    <row r="196" customFormat="false" ht="12.75" hidden="false" customHeight="true" outlineLevel="0" collapsed="false">
      <c r="A196" s="110"/>
      <c r="B196" s="110"/>
      <c r="C196" s="110"/>
      <c r="D196" s="100"/>
      <c r="E196" s="106"/>
      <c r="F196" s="106"/>
      <c r="G196" s="106"/>
      <c r="H196" s="106"/>
      <c r="I196" s="106"/>
      <c r="J196" s="106"/>
      <c r="K196" s="100"/>
      <c r="L196" s="100"/>
      <c r="M196" s="100"/>
      <c r="N196" s="101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</row>
    <row r="197" customFormat="false" ht="12.75" hidden="false" customHeight="true" outlineLevel="0" collapsed="false">
      <c r="A197" s="110"/>
      <c r="B197" s="110"/>
      <c r="C197" s="110"/>
      <c r="D197" s="100"/>
      <c r="E197" s="106"/>
      <c r="F197" s="106"/>
      <c r="G197" s="106"/>
      <c r="H197" s="106"/>
      <c r="I197" s="106"/>
      <c r="J197" s="106"/>
      <c r="K197" s="100"/>
      <c r="L197" s="100"/>
      <c r="M197" s="100"/>
      <c r="N197" s="101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</row>
    <row r="198" customFormat="false" ht="12.75" hidden="false" customHeight="true" outlineLevel="0" collapsed="false">
      <c r="A198" s="110"/>
      <c r="B198" s="110"/>
      <c r="C198" s="110"/>
      <c r="D198" s="100"/>
      <c r="E198" s="106"/>
      <c r="F198" s="106"/>
      <c r="G198" s="106"/>
      <c r="H198" s="106"/>
      <c r="I198" s="106"/>
      <c r="J198" s="106"/>
      <c r="K198" s="100"/>
      <c r="L198" s="100"/>
      <c r="M198" s="100"/>
      <c r="N198" s="101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</row>
    <row r="199" customFormat="false" ht="12.75" hidden="false" customHeight="true" outlineLevel="0" collapsed="false">
      <c r="A199" s="110"/>
      <c r="B199" s="110"/>
      <c r="C199" s="110"/>
      <c r="D199" s="100"/>
      <c r="E199" s="106"/>
      <c r="F199" s="106"/>
      <c r="G199" s="106"/>
      <c r="H199" s="106"/>
      <c r="I199" s="106"/>
      <c r="J199" s="106"/>
      <c r="K199" s="100"/>
      <c r="L199" s="100"/>
      <c r="M199" s="100"/>
      <c r="N199" s="101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</row>
    <row r="200" customFormat="false" ht="12.75" hidden="false" customHeight="true" outlineLevel="0" collapsed="false">
      <c r="A200" s="110"/>
      <c r="B200" s="110"/>
      <c r="C200" s="110"/>
      <c r="D200" s="100"/>
      <c r="E200" s="106"/>
      <c r="F200" s="106"/>
      <c r="G200" s="106"/>
      <c r="H200" s="106"/>
      <c r="I200" s="106"/>
      <c r="J200" s="106"/>
      <c r="K200" s="100"/>
      <c r="L200" s="100"/>
      <c r="M200" s="100"/>
      <c r="N200" s="101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</row>
    <row r="201" customFormat="false" ht="12.75" hidden="false" customHeight="true" outlineLevel="0" collapsed="false">
      <c r="A201" s="110"/>
      <c r="B201" s="110"/>
      <c r="C201" s="110"/>
      <c r="D201" s="100"/>
      <c r="E201" s="106"/>
      <c r="F201" s="106"/>
      <c r="G201" s="106"/>
      <c r="H201" s="106"/>
      <c r="I201" s="106"/>
      <c r="J201" s="106"/>
      <c r="K201" s="100"/>
      <c r="L201" s="100"/>
      <c r="M201" s="100"/>
      <c r="N201" s="101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</row>
    <row r="202" customFormat="false" ht="12.75" hidden="false" customHeight="true" outlineLevel="0" collapsed="false">
      <c r="A202" s="110"/>
      <c r="B202" s="110"/>
      <c r="C202" s="110"/>
      <c r="D202" s="100"/>
      <c r="E202" s="106"/>
      <c r="F202" s="106"/>
      <c r="G202" s="106"/>
      <c r="H202" s="106"/>
      <c r="I202" s="106"/>
      <c r="J202" s="106"/>
      <c r="K202" s="100"/>
      <c r="L202" s="100"/>
      <c r="M202" s="100"/>
      <c r="N202" s="101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</row>
    <row r="203" customFormat="false" ht="12.75" hidden="false" customHeight="true" outlineLevel="0" collapsed="false">
      <c r="A203" s="110"/>
      <c r="B203" s="110"/>
      <c r="C203" s="110"/>
      <c r="D203" s="100"/>
      <c r="E203" s="106"/>
      <c r="F203" s="106"/>
      <c r="G203" s="106"/>
      <c r="H203" s="106"/>
      <c r="I203" s="106"/>
      <c r="J203" s="106"/>
      <c r="K203" s="100"/>
      <c r="L203" s="100"/>
      <c r="M203" s="100"/>
      <c r="N203" s="101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</row>
    <row r="204" customFormat="false" ht="12.75" hidden="false" customHeight="true" outlineLevel="0" collapsed="false">
      <c r="A204" s="110"/>
      <c r="B204" s="110"/>
      <c r="C204" s="110"/>
      <c r="D204" s="100"/>
      <c r="E204" s="106"/>
      <c r="F204" s="106"/>
      <c r="G204" s="106"/>
      <c r="H204" s="106"/>
      <c r="I204" s="106"/>
      <c r="J204" s="106"/>
      <c r="K204" s="100"/>
      <c r="L204" s="100"/>
      <c r="M204" s="100"/>
      <c r="N204" s="101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</row>
    <row r="205" customFormat="false" ht="12.75" hidden="false" customHeight="true" outlineLevel="0" collapsed="false">
      <c r="A205" s="110"/>
      <c r="B205" s="110"/>
      <c r="C205" s="110"/>
      <c r="D205" s="100"/>
      <c r="E205" s="106"/>
      <c r="F205" s="106"/>
      <c r="G205" s="106"/>
      <c r="H205" s="106"/>
      <c r="I205" s="106"/>
      <c r="J205" s="106"/>
      <c r="K205" s="100"/>
      <c r="L205" s="100"/>
      <c r="M205" s="100"/>
      <c r="N205" s="101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</row>
    <row r="206" customFormat="false" ht="12.75" hidden="false" customHeight="true" outlineLevel="0" collapsed="false">
      <c r="A206" s="110"/>
      <c r="B206" s="110"/>
      <c r="C206" s="110"/>
      <c r="D206" s="100"/>
      <c r="E206" s="106"/>
      <c r="F206" s="106"/>
      <c r="G206" s="106"/>
      <c r="H206" s="106"/>
      <c r="I206" s="106"/>
      <c r="J206" s="106"/>
      <c r="K206" s="100"/>
      <c r="L206" s="100"/>
      <c r="M206" s="100"/>
      <c r="N206" s="101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</row>
    <row r="207" customFormat="false" ht="12.75" hidden="false" customHeight="true" outlineLevel="0" collapsed="false">
      <c r="A207" s="110"/>
      <c r="B207" s="110"/>
      <c r="C207" s="110"/>
      <c r="D207" s="100"/>
      <c r="E207" s="106"/>
      <c r="F207" s="106"/>
      <c r="G207" s="106"/>
      <c r="H207" s="106"/>
      <c r="I207" s="106"/>
      <c r="J207" s="106"/>
      <c r="K207" s="100"/>
      <c r="L207" s="100"/>
      <c r="M207" s="100"/>
      <c r="N207" s="101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</row>
    <row r="208" customFormat="false" ht="12.75" hidden="false" customHeight="true" outlineLevel="0" collapsed="false">
      <c r="A208" s="110"/>
      <c r="B208" s="110"/>
      <c r="C208" s="110"/>
      <c r="D208" s="100"/>
      <c r="E208" s="106"/>
      <c r="F208" s="106"/>
      <c r="G208" s="106"/>
      <c r="H208" s="106"/>
      <c r="I208" s="106"/>
      <c r="J208" s="106"/>
      <c r="K208" s="100"/>
      <c r="L208" s="100"/>
      <c r="M208" s="100"/>
      <c r="N208" s="101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</row>
    <row r="209" customFormat="false" ht="12.75" hidden="false" customHeight="true" outlineLevel="0" collapsed="false">
      <c r="A209" s="110"/>
      <c r="B209" s="110"/>
      <c r="C209" s="110"/>
      <c r="D209" s="100"/>
      <c r="E209" s="106"/>
      <c r="F209" s="106"/>
      <c r="G209" s="106"/>
      <c r="H209" s="106"/>
      <c r="I209" s="106"/>
      <c r="J209" s="106"/>
      <c r="K209" s="100"/>
      <c r="L209" s="100"/>
      <c r="M209" s="100"/>
      <c r="N209" s="101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</row>
    <row r="210" customFormat="false" ht="12.75" hidden="false" customHeight="true" outlineLevel="0" collapsed="false">
      <c r="A210" s="110"/>
      <c r="B210" s="110"/>
      <c r="C210" s="110"/>
      <c r="D210" s="100"/>
      <c r="E210" s="106"/>
      <c r="F210" s="106"/>
      <c r="G210" s="106"/>
      <c r="H210" s="106"/>
      <c r="I210" s="106"/>
      <c r="J210" s="106"/>
      <c r="K210" s="100"/>
      <c r="L210" s="100"/>
      <c r="M210" s="100"/>
      <c r="N210" s="101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</row>
    <row r="211" customFormat="false" ht="12.75" hidden="false" customHeight="true" outlineLevel="0" collapsed="false">
      <c r="A211" s="110"/>
      <c r="B211" s="110"/>
      <c r="C211" s="110"/>
      <c r="D211" s="100"/>
      <c r="E211" s="106"/>
      <c r="F211" s="106"/>
      <c r="G211" s="106"/>
      <c r="H211" s="106"/>
      <c r="I211" s="106"/>
      <c r="J211" s="106"/>
      <c r="K211" s="100"/>
      <c r="L211" s="100"/>
      <c r="M211" s="100"/>
      <c r="N211" s="101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</row>
    <row r="212" customFormat="false" ht="12.75" hidden="false" customHeight="true" outlineLevel="0" collapsed="false">
      <c r="A212" s="110"/>
      <c r="B212" s="110"/>
      <c r="C212" s="110"/>
      <c r="D212" s="100"/>
      <c r="E212" s="106"/>
      <c r="F212" s="106"/>
      <c r="G212" s="106"/>
      <c r="H212" s="106"/>
      <c r="I212" s="106"/>
      <c r="J212" s="106"/>
      <c r="K212" s="100"/>
      <c r="L212" s="100"/>
      <c r="M212" s="100"/>
      <c r="N212" s="101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</row>
    <row r="213" customFormat="false" ht="12.75" hidden="false" customHeight="true" outlineLevel="0" collapsed="false">
      <c r="A213" s="110"/>
      <c r="B213" s="110"/>
      <c r="C213" s="110"/>
      <c r="D213" s="100"/>
      <c r="E213" s="106"/>
      <c r="F213" s="106"/>
      <c r="G213" s="106"/>
      <c r="H213" s="106"/>
      <c r="I213" s="106"/>
      <c r="J213" s="106"/>
      <c r="K213" s="100"/>
      <c r="L213" s="100"/>
      <c r="M213" s="100"/>
      <c r="N213" s="101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</row>
    <row r="214" customFormat="false" ht="12.75" hidden="false" customHeight="true" outlineLevel="0" collapsed="false">
      <c r="A214" s="110"/>
      <c r="B214" s="110"/>
      <c r="C214" s="110"/>
      <c r="D214" s="100"/>
      <c r="E214" s="106"/>
      <c r="F214" s="106"/>
      <c r="G214" s="106"/>
      <c r="H214" s="106"/>
      <c r="I214" s="106"/>
      <c r="J214" s="106"/>
      <c r="K214" s="100"/>
      <c r="L214" s="100"/>
      <c r="M214" s="100"/>
      <c r="N214" s="101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</row>
    <row r="215" customFormat="false" ht="12.75" hidden="false" customHeight="true" outlineLevel="0" collapsed="false">
      <c r="A215" s="110"/>
      <c r="B215" s="110"/>
      <c r="C215" s="110"/>
      <c r="D215" s="100"/>
      <c r="E215" s="106"/>
      <c r="F215" s="106"/>
      <c r="G215" s="106"/>
      <c r="H215" s="106"/>
      <c r="I215" s="106"/>
      <c r="J215" s="106"/>
      <c r="K215" s="100"/>
      <c r="L215" s="100"/>
      <c r="M215" s="100"/>
      <c r="N215" s="101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</row>
    <row r="216" customFormat="false" ht="12.75" hidden="false" customHeight="true" outlineLevel="0" collapsed="false">
      <c r="A216" s="110"/>
      <c r="B216" s="110"/>
      <c r="C216" s="110"/>
      <c r="D216" s="100"/>
      <c r="E216" s="106"/>
      <c r="F216" s="106"/>
      <c r="G216" s="106"/>
      <c r="H216" s="106"/>
      <c r="I216" s="106"/>
      <c r="J216" s="106"/>
      <c r="K216" s="100"/>
      <c r="L216" s="100"/>
      <c r="M216" s="100"/>
      <c r="N216" s="101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</row>
    <row r="217" customFormat="false" ht="12.75" hidden="false" customHeight="true" outlineLevel="0" collapsed="false">
      <c r="A217" s="110"/>
      <c r="B217" s="110"/>
      <c r="C217" s="110"/>
      <c r="D217" s="100"/>
      <c r="E217" s="106"/>
      <c r="F217" s="106"/>
      <c r="G217" s="106"/>
      <c r="H217" s="106"/>
      <c r="I217" s="106"/>
      <c r="J217" s="106"/>
      <c r="K217" s="100"/>
      <c r="L217" s="100"/>
      <c r="M217" s="100"/>
      <c r="N217" s="101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</row>
    <row r="218" customFormat="false" ht="12.75" hidden="false" customHeight="true" outlineLevel="0" collapsed="false">
      <c r="A218" s="110"/>
      <c r="B218" s="110"/>
      <c r="C218" s="110"/>
      <c r="D218" s="100"/>
      <c r="E218" s="106"/>
      <c r="F218" s="106"/>
      <c r="G218" s="106"/>
      <c r="H218" s="106"/>
      <c r="I218" s="106"/>
      <c r="J218" s="106"/>
      <c r="K218" s="100"/>
      <c r="L218" s="100"/>
      <c r="M218" s="100"/>
      <c r="N218" s="101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</row>
    <row r="219" customFormat="false" ht="12.75" hidden="false" customHeight="true" outlineLevel="0" collapsed="false">
      <c r="A219" s="110"/>
      <c r="B219" s="110"/>
      <c r="C219" s="110"/>
      <c r="D219" s="100"/>
      <c r="E219" s="106"/>
      <c r="F219" s="106"/>
      <c r="G219" s="106"/>
      <c r="H219" s="106"/>
      <c r="I219" s="106"/>
      <c r="J219" s="106"/>
      <c r="K219" s="100"/>
      <c r="L219" s="100"/>
      <c r="M219" s="100"/>
      <c r="N219" s="101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</row>
    <row r="220" customFormat="false" ht="12.75" hidden="false" customHeight="true" outlineLevel="0" collapsed="false">
      <c r="A220" s="110"/>
      <c r="B220" s="110"/>
      <c r="C220" s="110"/>
      <c r="D220" s="100"/>
      <c r="E220" s="106"/>
      <c r="F220" s="106"/>
      <c r="G220" s="106"/>
      <c r="H220" s="106"/>
      <c r="I220" s="106"/>
      <c r="J220" s="106"/>
      <c r="K220" s="100"/>
      <c r="L220" s="100"/>
      <c r="M220" s="100"/>
      <c r="N220" s="101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</row>
    <row r="221" customFormat="false" ht="12.75" hidden="false" customHeight="true" outlineLevel="0" collapsed="false">
      <c r="A221" s="110"/>
      <c r="B221" s="110"/>
      <c r="C221" s="110"/>
      <c r="D221" s="100"/>
      <c r="E221" s="106"/>
      <c r="F221" s="106"/>
      <c r="G221" s="106"/>
      <c r="H221" s="106"/>
      <c r="I221" s="106"/>
      <c r="J221" s="106"/>
      <c r="K221" s="100"/>
      <c r="L221" s="100"/>
      <c r="M221" s="100"/>
      <c r="N221" s="101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</row>
    <row r="222" customFormat="false" ht="12.75" hidden="false" customHeight="true" outlineLevel="0" collapsed="false">
      <c r="A222" s="110"/>
      <c r="B222" s="110"/>
      <c r="C222" s="110"/>
      <c r="D222" s="100"/>
      <c r="E222" s="106"/>
      <c r="F222" s="106"/>
      <c r="G222" s="106"/>
      <c r="H222" s="106"/>
      <c r="I222" s="106"/>
      <c r="J222" s="106"/>
      <c r="K222" s="100"/>
      <c r="L222" s="100"/>
      <c r="M222" s="100"/>
      <c r="N222" s="101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</row>
    <row r="223" customFormat="false" ht="12.75" hidden="false" customHeight="true" outlineLevel="0" collapsed="false">
      <c r="A223" s="110"/>
      <c r="B223" s="110"/>
      <c r="C223" s="110"/>
      <c r="D223" s="100"/>
      <c r="E223" s="106"/>
      <c r="F223" s="106"/>
      <c r="G223" s="106"/>
      <c r="H223" s="106"/>
      <c r="I223" s="106"/>
      <c r="J223" s="106"/>
      <c r="K223" s="100"/>
      <c r="L223" s="100"/>
      <c r="M223" s="100"/>
      <c r="N223" s="101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</row>
    <row r="224" customFormat="false" ht="12.75" hidden="false" customHeight="true" outlineLevel="0" collapsed="false">
      <c r="A224" s="110"/>
      <c r="B224" s="110"/>
      <c r="C224" s="110"/>
      <c r="D224" s="100"/>
      <c r="E224" s="106"/>
      <c r="F224" s="106"/>
      <c r="G224" s="106"/>
      <c r="H224" s="106"/>
      <c r="I224" s="106"/>
      <c r="J224" s="106"/>
      <c r="K224" s="100"/>
      <c r="L224" s="100"/>
      <c r="M224" s="100"/>
      <c r="N224" s="101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</row>
    <row r="225" customFormat="false" ht="12.75" hidden="false" customHeight="true" outlineLevel="0" collapsed="false">
      <c r="A225" s="110"/>
      <c r="B225" s="110"/>
      <c r="C225" s="110"/>
      <c r="D225" s="100"/>
      <c r="E225" s="106"/>
      <c r="F225" s="106"/>
      <c r="G225" s="106"/>
      <c r="H225" s="106"/>
      <c r="I225" s="106"/>
      <c r="J225" s="106"/>
      <c r="K225" s="100"/>
      <c r="L225" s="100"/>
      <c r="M225" s="100"/>
      <c r="N225" s="101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</row>
    <row r="226" customFormat="false" ht="12.75" hidden="false" customHeight="true" outlineLevel="0" collapsed="false">
      <c r="A226" s="110"/>
      <c r="B226" s="110"/>
      <c r="C226" s="110"/>
      <c r="D226" s="100"/>
      <c r="E226" s="106"/>
      <c r="F226" s="106"/>
      <c r="G226" s="106"/>
      <c r="H226" s="106"/>
      <c r="I226" s="106"/>
      <c r="J226" s="106"/>
      <c r="K226" s="100"/>
      <c r="L226" s="100"/>
      <c r="M226" s="100"/>
      <c r="N226" s="101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</row>
    <row r="227" customFormat="false" ht="12.75" hidden="false" customHeight="true" outlineLevel="0" collapsed="false">
      <c r="A227" s="110"/>
      <c r="B227" s="110"/>
      <c r="C227" s="110"/>
      <c r="D227" s="100"/>
      <c r="E227" s="106"/>
      <c r="F227" s="106"/>
      <c r="G227" s="106"/>
      <c r="H227" s="106"/>
      <c r="I227" s="106"/>
      <c r="J227" s="106"/>
      <c r="K227" s="100"/>
      <c r="L227" s="100"/>
      <c r="M227" s="100"/>
      <c r="N227" s="101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</row>
    <row r="228" customFormat="false" ht="12.75" hidden="false" customHeight="true" outlineLevel="0" collapsed="false">
      <c r="A228" s="110"/>
      <c r="B228" s="110"/>
      <c r="C228" s="110"/>
      <c r="D228" s="100"/>
      <c r="E228" s="106"/>
      <c r="F228" s="106"/>
      <c r="G228" s="106"/>
      <c r="H228" s="106"/>
      <c r="I228" s="106"/>
      <c r="J228" s="106"/>
      <c r="K228" s="100"/>
      <c r="L228" s="100"/>
      <c r="M228" s="100"/>
      <c r="N228" s="101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</row>
    <row r="229" customFormat="false" ht="12.75" hidden="false" customHeight="true" outlineLevel="0" collapsed="false">
      <c r="A229" s="110"/>
      <c r="B229" s="110"/>
      <c r="C229" s="110"/>
      <c r="D229" s="100"/>
      <c r="E229" s="106"/>
      <c r="F229" s="106"/>
      <c r="G229" s="106"/>
      <c r="H229" s="106"/>
      <c r="I229" s="106"/>
      <c r="J229" s="106"/>
      <c r="K229" s="100"/>
      <c r="L229" s="100"/>
      <c r="M229" s="100"/>
      <c r="N229" s="101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</row>
    <row r="230" customFormat="false" ht="12.75" hidden="false" customHeight="true" outlineLevel="0" collapsed="false">
      <c r="A230" s="110"/>
      <c r="B230" s="110"/>
      <c r="C230" s="110"/>
      <c r="D230" s="100"/>
      <c r="E230" s="106"/>
      <c r="F230" s="106"/>
      <c r="G230" s="106"/>
      <c r="H230" s="106"/>
      <c r="I230" s="106"/>
      <c r="J230" s="106"/>
      <c r="K230" s="100"/>
      <c r="L230" s="100"/>
      <c r="M230" s="100"/>
      <c r="N230" s="101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</row>
    <row r="231" customFormat="false" ht="12.75" hidden="false" customHeight="true" outlineLevel="0" collapsed="false">
      <c r="A231" s="110"/>
      <c r="B231" s="110"/>
      <c r="C231" s="110"/>
      <c r="D231" s="100"/>
      <c r="E231" s="106"/>
      <c r="F231" s="106"/>
      <c r="G231" s="106"/>
      <c r="H231" s="106"/>
      <c r="I231" s="106"/>
      <c r="J231" s="106"/>
      <c r="K231" s="100"/>
      <c r="L231" s="100"/>
      <c r="M231" s="100"/>
      <c r="N231" s="101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</row>
    <row r="232" customFormat="false" ht="12.75" hidden="false" customHeight="true" outlineLevel="0" collapsed="false">
      <c r="A232" s="110"/>
      <c r="B232" s="110"/>
      <c r="C232" s="110"/>
      <c r="D232" s="100"/>
      <c r="E232" s="106"/>
      <c r="F232" s="106"/>
      <c r="G232" s="106"/>
      <c r="H232" s="106"/>
      <c r="I232" s="106"/>
      <c r="J232" s="106"/>
      <c r="K232" s="100"/>
      <c r="L232" s="100"/>
      <c r="M232" s="100"/>
      <c r="N232" s="101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</row>
    <row r="233" customFormat="false" ht="12.75" hidden="false" customHeight="true" outlineLevel="0" collapsed="false">
      <c r="A233" s="110"/>
      <c r="B233" s="110"/>
      <c r="C233" s="110"/>
      <c r="D233" s="100"/>
      <c r="E233" s="106"/>
      <c r="F233" s="106"/>
      <c r="G233" s="106"/>
      <c r="H233" s="106"/>
      <c r="I233" s="106"/>
      <c r="J233" s="106"/>
      <c r="K233" s="100"/>
      <c r="L233" s="100"/>
      <c r="M233" s="100"/>
      <c r="N233" s="101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</row>
    <row r="234" customFormat="false" ht="12.75" hidden="false" customHeight="true" outlineLevel="0" collapsed="false">
      <c r="A234" s="110"/>
      <c r="B234" s="110"/>
      <c r="C234" s="110"/>
      <c r="D234" s="100"/>
      <c r="E234" s="106"/>
      <c r="F234" s="106"/>
      <c r="G234" s="106"/>
      <c r="H234" s="106"/>
      <c r="I234" s="106"/>
      <c r="J234" s="106"/>
      <c r="K234" s="100"/>
      <c r="L234" s="100"/>
      <c r="M234" s="100"/>
      <c r="N234" s="101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</row>
    <row r="235" customFormat="false" ht="12.75" hidden="false" customHeight="true" outlineLevel="0" collapsed="false">
      <c r="A235" s="110"/>
      <c r="B235" s="110"/>
      <c r="C235" s="110"/>
      <c r="D235" s="100"/>
      <c r="E235" s="106"/>
      <c r="F235" s="106"/>
      <c r="G235" s="106"/>
      <c r="H235" s="106"/>
      <c r="I235" s="106"/>
      <c r="J235" s="106"/>
      <c r="K235" s="100"/>
      <c r="L235" s="100"/>
      <c r="M235" s="100"/>
      <c r="N235" s="101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</row>
    <row r="236" customFormat="false" ht="12.75" hidden="false" customHeight="true" outlineLevel="0" collapsed="false">
      <c r="A236" s="110"/>
      <c r="B236" s="110"/>
      <c r="C236" s="110"/>
      <c r="D236" s="100"/>
      <c r="E236" s="106"/>
      <c r="F236" s="106"/>
      <c r="G236" s="106"/>
      <c r="H236" s="106"/>
      <c r="I236" s="106"/>
      <c r="J236" s="106"/>
      <c r="K236" s="100"/>
      <c r="L236" s="100"/>
      <c r="M236" s="100"/>
      <c r="N236" s="101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</row>
    <row r="237" customFormat="false" ht="12.75" hidden="false" customHeight="true" outlineLevel="0" collapsed="false">
      <c r="A237" s="110"/>
      <c r="B237" s="110"/>
      <c r="C237" s="110"/>
      <c r="D237" s="100"/>
      <c r="E237" s="106"/>
      <c r="F237" s="106"/>
      <c r="G237" s="106"/>
      <c r="H237" s="106"/>
      <c r="I237" s="106"/>
      <c r="J237" s="106"/>
      <c r="K237" s="100"/>
      <c r="L237" s="100"/>
      <c r="M237" s="100"/>
      <c r="N237" s="101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</row>
    <row r="238" customFormat="false" ht="12.75" hidden="false" customHeight="true" outlineLevel="0" collapsed="false">
      <c r="A238" s="110"/>
      <c r="B238" s="110"/>
      <c r="C238" s="110"/>
      <c r="D238" s="100"/>
      <c r="E238" s="106"/>
      <c r="F238" s="106"/>
      <c r="G238" s="106"/>
      <c r="H238" s="106"/>
      <c r="I238" s="106"/>
      <c r="J238" s="106"/>
      <c r="K238" s="100"/>
      <c r="L238" s="100"/>
      <c r="M238" s="100"/>
      <c r="N238" s="101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</row>
    <row r="239" customFormat="false" ht="12.75" hidden="false" customHeight="true" outlineLevel="0" collapsed="false">
      <c r="A239" s="110"/>
      <c r="B239" s="110"/>
      <c r="C239" s="110"/>
      <c r="D239" s="100"/>
      <c r="E239" s="106"/>
      <c r="F239" s="106"/>
      <c r="G239" s="106"/>
      <c r="H239" s="106"/>
      <c r="I239" s="106"/>
      <c r="J239" s="106"/>
      <c r="K239" s="100"/>
      <c r="L239" s="100"/>
      <c r="M239" s="100"/>
      <c r="N239" s="101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</row>
    <row r="240" customFormat="false" ht="12.75" hidden="false" customHeight="true" outlineLevel="0" collapsed="false">
      <c r="A240" s="110"/>
      <c r="B240" s="110"/>
      <c r="C240" s="110"/>
      <c r="D240" s="100"/>
      <c r="E240" s="106"/>
      <c r="F240" s="106"/>
      <c r="G240" s="106"/>
      <c r="H240" s="106"/>
      <c r="I240" s="106"/>
      <c r="J240" s="106"/>
      <c r="K240" s="100"/>
      <c r="L240" s="100"/>
      <c r="M240" s="100"/>
      <c r="N240" s="101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</row>
    <row r="241" customFormat="false" ht="12.75" hidden="false" customHeight="true" outlineLevel="0" collapsed="false">
      <c r="A241" s="110"/>
      <c r="B241" s="110"/>
      <c r="C241" s="110"/>
      <c r="D241" s="100"/>
      <c r="E241" s="106"/>
      <c r="F241" s="106"/>
      <c r="G241" s="106"/>
      <c r="H241" s="106"/>
      <c r="I241" s="106"/>
      <c r="J241" s="106"/>
      <c r="K241" s="100"/>
      <c r="L241" s="100"/>
      <c r="M241" s="100"/>
      <c r="N241" s="101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</row>
    <row r="242" customFormat="false" ht="12.75" hidden="false" customHeight="true" outlineLevel="0" collapsed="false">
      <c r="A242" s="110"/>
      <c r="B242" s="110"/>
      <c r="C242" s="110"/>
      <c r="D242" s="100"/>
      <c r="E242" s="106"/>
      <c r="F242" s="106"/>
      <c r="G242" s="106"/>
      <c r="H242" s="106"/>
      <c r="I242" s="106"/>
      <c r="J242" s="106"/>
      <c r="K242" s="100"/>
      <c r="L242" s="100"/>
      <c r="M242" s="100"/>
      <c r="N242" s="101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</row>
    <row r="243" customFormat="false" ht="12.75" hidden="false" customHeight="true" outlineLevel="0" collapsed="false">
      <c r="A243" s="110"/>
      <c r="B243" s="110"/>
      <c r="C243" s="110"/>
      <c r="D243" s="100"/>
      <c r="E243" s="106"/>
      <c r="F243" s="106"/>
      <c r="G243" s="106"/>
      <c r="H243" s="106"/>
      <c r="I243" s="106"/>
      <c r="J243" s="106"/>
      <c r="K243" s="100"/>
      <c r="L243" s="100"/>
      <c r="M243" s="100"/>
      <c r="N243" s="101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</row>
    <row r="244" customFormat="false" ht="12.75" hidden="false" customHeight="true" outlineLevel="0" collapsed="false">
      <c r="A244" s="110"/>
      <c r="B244" s="110"/>
      <c r="C244" s="110"/>
      <c r="D244" s="100"/>
      <c r="E244" s="106"/>
      <c r="F244" s="106"/>
      <c r="G244" s="106"/>
      <c r="H244" s="106"/>
      <c r="I244" s="106"/>
      <c r="J244" s="106"/>
      <c r="K244" s="100"/>
      <c r="L244" s="100"/>
      <c r="M244" s="100"/>
      <c r="N244" s="101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</row>
    <row r="245" customFormat="false" ht="12.75" hidden="false" customHeight="true" outlineLevel="0" collapsed="false">
      <c r="A245" s="110"/>
      <c r="B245" s="110"/>
      <c r="C245" s="110"/>
      <c r="D245" s="100"/>
      <c r="E245" s="106"/>
      <c r="F245" s="106"/>
      <c r="G245" s="106"/>
      <c r="H245" s="106"/>
      <c r="I245" s="106"/>
      <c r="J245" s="106"/>
      <c r="K245" s="100"/>
      <c r="L245" s="100"/>
      <c r="M245" s="100"/>
      <c r="N245" s="101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</row>
    <row r="246" customFormat="false" ht="12.75" hidden="false" customHeight="true" outlineLevel="0" collapsed="false">
      <c r="A246" s="110"/>
      <c r="B246" s="110"/>
      <c r="C246" s="110"/>
      <c r="D246" s="100"/>
      <c r="E246" s="106"/>
      <c r="F246" s="106"/>
      <c r="G246" s="106"/>
      <c r="H246" s="106"/>
      <c r="I246" s="106"/>
      <c r="J246" s="106"/>
      <c r="K246" s="100"/>
      <c r="L246" s="100"/>
      <c r="M246" s="100"/>
      <c r="N246" s="101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</row>
    <row r="247" customFormat="false" ht="12.75" hidden="false" customHeight="true" outlineLevel="0" collapsed="false">
      <c r="A247" s="110"/>
      <c r="B247" s="110"/>
      <c r="C247" s="110"/>
      <c r="D247" s="100"/>
      <c r="E247" s="106"/>
      <c r="F247" s="106"/>
      <c r="G247" s="106"/>
      <c r="H247" s="106"/>
      <c r="I247" s="106"/>
      <c r="J247" s="106"/>
      <c r="K247" s="100"/>
      <c r="L247" s="100"/>
      <c r="M247" s="100"/>
      <c r="N247" s="101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</row>
    <row r="248" customFormat="false" ht="12.75" hidden="false" customHeight="true" outlineLevel="0" collapsed="false">
      <c r="A248" s="110"/>
      <c r="B248" s="110"/>
      <c r="C248" s="110"/>
      <c r="D248" s="100"/>
      <c r="E248" s="106"/>
      <c r="F248" s="106"/>
      <c r="G248" s="106"/>
      <c r="H248" s="106"/>
      <c r="I248" s="106"/>
      <c r="J248" s="106"/>
      <c r="K248" s="100"/>
      <c r="L248" s="100"/>
      <c r="M248" s="100"/>
      <c r="N248" s="101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</row>
    <row r="249" customFormat="false" ht="12.75" hidden="false" customHeight="true" outlineLevel="0" collapsed="false">
      <c r="A249" s="110"/>
      <c r="B249" s="110"/>
      <c r="C249" s="110"/>
      <c r="D249" s="100"/>
      <c r="E249" s="106"/>
      <c r="F249" s="106"/>
      <c r="G249" s="106"/>
      <c r="H249" s="106"/>
      <c r="I249" s="106"/>
      <c r="J249" s="106"/>
      <c r="K249" s="100"/>
      <c r="L249" s="100"/>
      <c r="M249" s="100"/>
      <c r="N249" s="101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</row>
    <row r="250" customFormat="false" ht="12.75" hidden="false" customHeight="true" outlineLevel="0" collapsed="false">
      <c r="A250" s="110"/>
      <c r="B250" s="110"/>
      <c r="C250" s="110"/>
      <c r="D250" s="100"/>
      <c r="E250" s="106"/>
      <c r="F250" s="106"/>
      <c r="G250" s="106"/>
      <c r="H250" s="106"/>
      <c r="I250" s="106"/>
      <c r="J250" s="106"/>
      <c r="K250" s="100"/>
      <c r="L250" s="100"/>
      <c r="M250" s="100"/>
      <c r="N250" s="101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</row>
    <row r="251" customFormat="false" ht="12.75" hidden="false" customHeight="true" outlineLevel="0" collapsed="false">
      <c r="A251" s="110"/>
      <c r="B251" s="110"/>
      <c r="C251" s="110"/>
      <c r="D251" s="100"/>
      <c r="E251" s="106"/>
      <c r="F251" s="106"/>
      <c r="G251" s="106"/>
      <c r="H251" s="106"/>
      <c r="I251" s="106"/>
      <c r="J251" s="106"/>
      <c r="K251" s="100"/>
      <c r="L251" s="100"/>
      <c r="M251" s="100"/>
      <c r="N251" s="101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</row>
    <row r="252" customFormat="false" ht="12.75" hidden="false" customHeight="true" outlineLevel="0" collapsed="false">
      <c r="A252" s="110"/>
      <c r="B252" s="110"/>
      <c r="C252" s="110"/>
      <c r="D252" s="100"/>
      <c r="E252" s="106"/>
      <c r="F252" s="106"/>
      <c r="G252" s="106"/>
      <c r="H252" s="106"/>
      <c r="I252" s="106"/>
      <c r="J252" s="106"/>
      <c r="K252" s="100"/>
      <c r="L252" s="100"/>
      <c r="M252" s="100"/>
      <c r="N252" s="101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</row>
    <row r="253" customFormat="false" ht="12.75" hidden="false" customHeight="true" outlineLevel="0" collapsed="false">
      <c r="A253" s="110"/>
      <c r="B253" s="110"/>
      <c r="C253" s="110"/>
      <c r="D253" s="100"/>
      <c r="E253" s="106"/>
      <c r="F253" s="106"/>
      <c r="G253" s="106"/>
      <c r="H253" s="106"/>
      <c r="I253" s="106"/>
      <c r="J253" s="106"/>
      <c r="K253" s="100"/>
      <c r="L253" s="100"/>
      <c r="M253" s="100"/>
      <c r="N253" s="101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</row>
    <row r="254" customFormat="false" ht="12.75" hidden="false" customHeight="true" outlineLevel="0" collapsed="false">
      <c r="A254" s="110"/>
      <c r="B254" s="110"/>
      <c r="C254" s="110"/>
      <c r="D254" s="100"/>
      <c r="E254" s="106"/>
      <c r="F254" s="106"/>
      <c r="G254" s="106"/>
      <c r="H254" s="106"/>
      <c r="I254" s="106"/>
      <c r="J254" s="106"/>
      <c r="K254" s="100"/>
      <c r="L254" s="100"/>
      <c r="M254" s="100"/>
      <c r="N254" s="101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</row>
    <row r="255" customFormat="false" ht="12.75" hidden="false" customHeight="true" outlineLevel="0" collapsed="false">
      <c r="A255" s="110"/>
      <c r="B255" s="110"/>
      <c r="C255" s="110"/>
      <c r="D255" s="100"/>
      <c r="E255" s="106"/>
      <c r="F255" s="106"/>
      <c r="G255" s="106"/>
      <c r="H255" s="106"/>
      <c r="I255" s="106"/>
      <c r="J255" s="106"/>
      <c r="K255" s="100"/>
      <c r="L255" s="100"/>
      <c r="M255" s="100"/>
      <c r="N255" s="101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</row>
    <row r="256" customFormat="false" ht="12.75" hidden="false" customHeight="true" outlineLevel="0" collapsed="false">
      <c r="A256" s="110"/>
      <c r="B256" s="110"/>
      <c r="C256" s="110"/>
      <c r="D256" s="100"/>
      <c r="E256" s="106"/>
      <c r="F256" s="106"/>
      <c r="G256" s="106"/>
      <c r="H256" s="106"/>
      <c r="I256" s="106"/>
      <c r="J256" s="106"/>
      <c r="K256" s="100"/>
      <c r="L256" s="100"/>
      <c r="M256" s="100"/>
      <c r="N256" s="101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</row>
    <row r="257" customFormat="false" ht="12.75" hidden="false" customHeight="true" outlineLevel="0" collapsed="false">
      <c r="A257" s="110"/>
      <c r="B257" s="110"/>
      <c r="C257" s="110"/>
      <c r="D257" s="100"/>
      <c r="E257" s="106"/>
      <c r="F257" s="106"/>
      <c r="G257" s="106"/>
      <c r="H257" s="106"/>
      <c r="I257" s="106"/>
      <c r="J257" s="106"/>
      <c r="K257" s="100"/>
      <c r="L257" s="100"/>
      <c r="M257" s="100"/>
      <c r="N257" s="101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</row>
    <row r="258" customFormat="false" ht="12.75" hidden="false" customHeight="true" outlineLevel="0" collapsed="false">
      <c r="A258" s="110"/>
      <c r="B258" s="110"/>
      <c r="C258" s="110"/>
      <c r="D258" s="100"/>
      <c r="E258" s="106"/>
      <c r="F258" s="106"/>
      <c r="G258" s="106"/>
      <c r="H258" s="106"/>
      <c r="I258" s="106"/>
      <c r="J258" s="106"/>
      <c r="K258" s="100"/>
      <c r="L258" s="100"/>
      <c r="M258" s="100"/>
      <c r="N258" s="101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</row>
    <row r="259" customFormat="false" ht="12.75" hidden="false" customHeight="true" outlineLevel="0" collapsed="false">
      <c r="A259" s="110"/>
      <c r="B259" s="110"/>
      <c r="C259" s="110"/>
      <c r="D259" s="100"/>
      <c r="E259" s="106"/>
      <c r="F259" s="106"/>
      <c r="G259" s="106"/>
      <c r="H259" s="106"/>
      <c r="I259" s="106"/>
      <c r="J259" s="106"/>
      <c r="K259" s="100"/>
      <c r="L259" s="100"/>
      <c r="M259" s="100"/>
      <c r="N259" s="101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</row>
    <row r="260" customFormat="false" ht="12.75" hidden="false" customHeight="true" outlineLevel="0" collapsed="false">
      <c r="A260" s="110"/>
      <c r="B260" s="110"/>
      <c r="C260" s="110"/>
      <c r="D260" s="100"/>
      <c r="E260" s="106"/>
      <c r="F260" s="106"/>
      <c r="G260" s="106"/>
      <c r="H260" s="106"/>
      <c r="I260" s="106"/>
      <c r="J260" s="106"/>
      <c r="K260" s="100"/>
      <c r="L260" s="100"/>
      <c r="M260" s="100"/>
      <c r="N260" s="101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</row>
    <row r="261" customFormat="false" ht="12.75" hidden="false" customHeight="true" outlineLevel="0" collapsed="false">
      <c r="A261" s="110"/>
      <c r="B261" s="110"/>
      <c r="C261" s="110"/>
      <c r="D261" s="100"/>
      <c r="E261" s="106"/>
      <c r="F261" s="106"/>
      <c r="G261" s="106"/>
      <c r="H261" s="106"/>
      <c r="I261" s="106"/>
      <c r="J261" s="106"/>
      <c r="K261" s="100"/>
      <c r="L261" s="100"/>
      <c r="M261" s="100"/>
      <c r="N261" s="101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</row>
    <row r="262" customFormat="false" ht="12.75" hidden="false" customHeight="true" outlineLevel="0" collapsed="false">
      <c r="A262" s="110"/>
      <c r="B262" s="110"/>
      <c r="C262" s="110"/>
      <c r="D262" s="100"/>
      <c r="E262" s="106"/>
      <c r="F262" s="106"/>
      <c r="G262" s="106"/>
      <c r="H262" s="106"/>
      <c r="I262" s="106"/>
      <c r="J262" s="106"/>
      <c r="K262" s="100"/>
      <c r="L262" s="100"/>
      <c r="M262" s="100"/>
      <c r="N262" s="101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</row>
    <row r="263" customFormat="false" ht="12.75" hidden="false" customHeight="true" outlineLevel="0" collapsed="false">
      <c r="A263" s="110"/>
      <c r="B263" s="110"/>
      <c r="C263" s="110"/>
      <c r="D263" s="100"/>
      <c r="E263" s="106"/>
      <c r="F263" s="106"/>
      <c r="G263" s="106"/>
      <c r="H263" s="106"/>
      <c r="I263" s="106"/>
      <c r="J263" s="106"/>
      <c r="K263" s="100"/>
      <c r="L263" s="100"/>
      <c r="M263" s="100"/>
      <c r="N263" s="101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</row>
    <row r="264" customFormat="false" ht="12.75" hidden="false" customHeight="true" outlineLevel="0" collapsed="false">
      <c r="A264" s="110"/>
      <c r="B264" s="110"/>
      <c r="C264" s="110"/>
      <c r="D264" s="100"/>
      <c r="E264" s="106"/>
      <c r="F264" s="106"/>
      <c r="G264" s="106"/>
      <c r="H264" s="106"/>
      <c r="I264" s="106"/>
      <c r="J264" s="106"/>
      <c r="K264" s="100"/>
      <c r="L264" s="100"/>
      <c r="M264" s="100"/>
      <c r="N264" s="101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</row>
    <row r="265" customFormat="false" ht="12.75" hidden="false" customHeight="true" outlineLevel="0" collapsed="false">
      <c r="A265" s="110"/>
      <c r="B265" s="110"/>
      <c r="C265" s="110"/>
      <c r="D265" s="100"/>
      <c r="E265" s="106"/>
      <c r="F265" s="106"/>
      <c r="G265" s="106"/>
      <c r="H265" s="106"/>
      <c r="I265" s="106"/>
      <c r="J265" s="106"/>
      <c r="K265" s="100"/>
      <c r="L265" s="100"/>
      <c r="M265" s="100"/>
      <c r="N265" s="101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</row>
    <row r="266" customFormat="false" ht="12.75" hidden="false" customHeight="true" outlineLevel="0" collapsed="false">
      <c r="A266" s="110"/>
      <c r="B266" s="110"/>
      <c r="C266" s="110"/>
      <c r="D266" s="100"/>
      <c r="E266" s="106"/>
      <c r="F266" s="106"/>
      <c r="G266" s="106"/>
      <c r="H266" s="106"/>
      <c r="I266" s="106"/>
      <c r="J266" s="106"/>
      <c r="K266" s="100"/>
      <c r="L266" s="100"/>
      <c r="M266" s="100"/>
      <c r="N266" s="101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</row>
    <row r="267" customFormat="false" ht="12.75" hidden="false" customHeight="true" outlineLevel="0" collapsed="false">
      <c r="A267" s="110"/>
      <c r="B267" s="110"/>
      <c r="C267" s="110"/>
      <c r="D267" s="100"/>
      <c r="E267" s="106"/>
      <c r="F267" s="106"/>
      <c r="G267" s="106"/>
      <c r="H267" s="106"/>
      <c r="I267" s="106"/>
      <c r="J267" s="106"/>
      <c r="K267" s="100"/>
      <c r="L267" s="100"/>
      <c r="M267" s="100"/>
      <c r="N267" s="101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</row>
    <row r="268" customFormat="false" ht="12.75" hidden="false" customHeight="true" outlineLevel="0" collapsed="false">
      <c r="A268" s="110"/>
      <c r="B268" s="110"/>
      <c r="C268" s="110"/>
      <c r="D268" s="100"/>
      <c r="E268" s="106"/>
      <c r="F268" s="106"/>
      <c r="G268" s="106"/>
      <c r="H268" s="106"/>
      <c r="I268" s="106"/>
      <c r="J268" s="106"/>
      <c r="K268" s="100"/>
      <c r="L268" s="100"/>
      <c r="M268" s="100"/>
      <c r="N268" s="101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</row>
    <row r="269" customFormat="false" ht="12.75" hidden="false" customHeight="true" outlineLevel="0" collapsed="false">
      <c r="A269" s="110"/>
      <c r="B269" s="110"/>
      <c r="C269" s="110"/>
      <c r="D269" s="100"/>
      <c r="E269" s="106"/>
      <c r="F269" s="106"/>
      <c r="G269" s="106"/>
      <c r="H269" s="106"/>
      <c r="I269" s="106"/>
      <c r="J269" s="106"/>
      <c r="K269" s="100"/>
      <c r="L269" s="100"/>
      <c r="M269" s="100"/>
      <c r="N269" s="101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</row>
    <row r="270" customFormat="false" ht="12.75" hidden="false" customHeight="true" outlineLevel="0" collapsed="false">
      <c r="A270" s="110"/>
      <c r="B270" s="110"/>
      <c r="C270" s="110"/>
      <c r="D270" s="100"/>
      <c r="E270" s="106"/>
      <c r="F270" s="106"/>
      <c r="G270" s="106"/>
      <c r="H270" s="106"/>
      <c r="I270" s="106"/>
      <c r="J270" s="106"/>
      <c r="K270" s="100"/>
      <c r="L270" s="100"/>
      <c r="M270" s="100"/>
      <c r="N270" s="101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</row>
    <row r="271" customFormat="false" ht="12.75" hidden="false" customHeight="true" outlineLevel="0" collapsed="false">
      <c r="A271" s="110"/>
      <c r="B271" s="110"/>
      <c r="C271" s="110"/>
      <c r="D271" s="100"/>
      <c r="E271" s="106"/>
      <c r="F271" s="106"/>
      <c r="G271" s="106"/>
      <c r="H271" s="106"/>
      <c r="I271" s="106"/>
      <c r="J271" s="106"/>
      <c r="K271" s="100"/>
      <c r="L271" s="100"/>
      <c r="M271" s="100"/>
      <c r="N271" s="101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</row>
    <row r="272" customFormat="false" ht="12.75" hidden="false" customHeight="true" outlineLevel="0" collapsed="false">
      <c r="A272" s="110"/>
      <c r="B272" s="110"/>
      <c r="C272" s="110"/>
      <c r="D272" s="100"/>
      <c r="E272" s="106"/>
      <c r="F272" s="106"/>
      <c r="G272" s="106"/>
      <c r="H272" s="106"/>
      <c r="I272" s="106"/>
      <c r="J272" s="106"/>
      <c r="K272" s="100"/>
      <c r="L272" s="100"/>
      <c r="M272" s="100"/>
      <c r="N272" s="101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</row>
    <row r="273" customFormat="false" ht="12.75" hidden="false" customHeight="true" outlineLevel="0" collapsed="false">
      <c r="A273" s="110"/>
      <c r="B273" s="110"/>
      <c r="C273" s="110"/>
      <c r="D273" s="100"/>
      <c r="E273" s="106"/>
      <c r="F273" s="106"/>
      <c r="G273" s="106"/>
      <c r="H273" s="106"/>
      <c r="I273" s="106"/>
      <c r="J273" s="106"/>
      <c r="K273" s="100"/>
      <c r="L273" s="100"/>
      <c r="M273" s="100"/>
      <c r="N273" s="101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</row>
    <row r="274" customFormat="false" ht="12.75" hidden="false" customHeight="true" outlineLevel="0" collapsed="false">
      <c r="A274" s="110"/>
      <c r="B274" s="110"/>
      <c r="C274" s="110"/>
      <c r="D274" s="100"/>
      <c r="E274" s="106"/>
      <c r="F274" s="106"/>
      <c r="G274" s="106"/>
      <c r="H274" s="106"/>
      <c r="I274" s="106"/>
      <c r="J274" s="106"/>
      <c r="K274" s="100"/>
      <c r="L274" s="100"/>
      <c r="M274" s="100"/>
      <c r="N274" s="101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</row>
    <row r="275" customFormat="false" ht="12.75" hidden="false" customHeight="true" outlineLevel="0" collapsed="false">
      <c r="A275" s="110"/>
      <c r="B275" s="110"/>
      <c r="C275" s="110"/>
      <c r="D275" s="100"/>
      <c r="E275" s="106"/>
      <c r="F275" s="106"/>
      <c r="G275" s="106"/>
      <c r="H275" s="106"/>
      <c r="I275" s="106"/>
      <c r="J275" s="106"/>
      <c r="K275" s="100"/>
      <c r="L275" s="100"/>
      <c r="M275" s="100"/>
      <c r="N275" s="101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</row>
    <row r="276" customFormat="false" ht="12.75" hidden="false" customHeight="true" outlineLevel="0" collapsed="false">
      <c r="A276" s="110"/>
      <c r="B276" s="110"/>
      <c r="C276" s="110"/>
      <c r="D276" s="100"/>
      <c r="E276" s="106"/>
      <c r="F276" s="106"/>
      <c r="G276" s="106"/>
      <c r="H276" s="106"/>
      <c r="I276" s="106"/>
      <c r="J276" s="106"/>
      <c r="K276" s="100"/>
      <c r="L276" s="100"/>
      <c r="M276" s="100"/>
      <c r="N276" s="101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</row>
    <row r="277" customFormat="false" ht="12.75" hidden="false" customHeight="true" outlineLevel="0" collapsed="false">
      <c r="A277" s="110"/>
      <c r="B277" s="110"/>
      <c r="C277" s="110"/>
      <c r="D277" s="100"/>
      <c r="E277" s="106"/>
      <c r="F277" s="106"/>
      <c r="G277" s="106"/>
      <c r="H277" s="106"/>
      <c r="I277" s="106"/>
      <c r="J277" s="106"/>
      <c r="K277" s="100"/>
      <c r="L277" s="100"/>
      <c r="M277" s="100"/>
      <c r="N277" s="101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</row>
    <row r="278" customFormat="false" ht="12.75" hidden="false" customHeight="true" outlineLevel="0" collapsed="false">
      <c r="A278" s="110"/>
      <c r="B278" s="110"/>
      <c r="C278" s="110"/>
      <c r="D278" s="100"/>
      <c r="E278" s="106"/>
      <c r="F278" s="106"/>
      <c r="G278" s="106"/>
      <c r="H278" s="106"/>
      <c r="I278" s="106"/>
      <c r="J278" s="106"/>
      <c r="K278" s="100"/>
      <c r="L278" s="100"/>
      <c r="M278" s="100"/>
      <c r="N278" s="101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</row>
    <row r="279" customFormat="false" ht="12.75" hidden="false" customHeight="true" outlineLevel="0" collapsed="false">
      <c r="A279" s="110"/>
      <c r="B279" s="110"/>
      <c r="C279" s="110"/>
      <c r="D279" s="100"/>
      <c r="E279" s="106"/>
      <c r="F279" s="106"/>
      <c r="G279" s="106"/>
      <c r="H279" s="106"/>
      <c r="I279" s="106"/>
      <c r="J279" s="106"/>
      <c r="K279" s="100"/>
      <c r="L279" s="100"/>
      <c r="M279" s="100"/>
      <c r="N279" s="101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</row>
    <row r="280" customFormat="false" ht="12.75" hidden="false" customHeight="true" outlineLevel="0" collapsed="false">
      <c r="A280" s="110"/>
      <c r="B280" s="110"/>
      <c r="C280" s="110"/>
      <c r="D280" s="100"/>
      <c r="E280" s="106"/>
      <c r="F280" s="106"/>
      <c r="G280" s="106"/>
      <c r="H280" s="106"/>
      <c r="I280" s="106"/>
      <c r="J280" s="106"/>
      <c r="K280" s="100"/>
      <c r="L280" s="100"/>
      <c r="M280" s="100"/>
      <c r="N280" s="101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</row>
    <row r="281" customFormat="false" ht="12.75" hidden="false" customHeight="true" outlineLevel="0" collapsed="false">
      <c r="A281" s="110"/>
      <c r="B281" s="110"/>
      <c r="C281" s="110"/>
      <c r="D281" s="100"/>
      <c r="E281" s="106"/>
      <c r="F281" s="106"/>
      <c r="G281" s="106"/>
      <c r="H281" s="106"/>
      <c r="I281" s="106"/>
      <c r="J281" s="106"/>
      <c r="K281" s="100"/>
      <c r="L281" s="100"/>
      <c r="M281" s="100"/>
      <c r="N281" s="101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</row>
    <row r="282" customFormat="false" ht="12.75" hidden="false" customHeight="true" outlineLevel="0" collapsed="false">
      <c r="A282" s="110"/>
      <c r="B282" s="110"/>
      <c r="C282" s="110"/>
      <c r="D282" s="100"/>
      <c r="E282" s="106"/>
      <c r="F282" s="106"/>
      <c r="G282" s="106"/>
      <c r="H282" s="106"/>
      <c r="I282" s="106"/>
      <c r="J282" s="106"/>
      <c r="K282" s="100"/>
      <c r="L282" s="100"/>
      <c r="M282" s="100"/>
      <c r="N282" s="101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</row>
    <row r="283" customFormat="false" ht="12.75" hidden="false" customHeight="true" outlineLevel="0" collapsed="false">
      <c r="A283" s="110"/>
      <c r="B283" s="110"/>
      <c r="C283" s="110"/>
      <c r="D283" s="100"/>
      <c r="E283" s="106"/>
      <c r="F283" s="106"/>
      <c r="G283" s="106"/>
      <c r="H283" s="106"/>
      <c r="I283" s="106"/>
      <c r="J283" s="106"/>
      <c r="K283" s="100"/>
      <c r="L283" s="100"/>
      <c r="M283" s="100"/>
      <c r="N283" s="101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</row>
    <row r="284" customFormat="false" ht="12.75" hidden="false" customHeight="true" outlineLevel="0" collapsed="false">
      <c r="A284" s="110"/>
      <c r="B284" s="110"/>
      <c r="C284" s="110"/>
      <c r="D284" s="100"/>
      <c r="E284" s="106"/>
      <c r="F284" s="106"/>
      <c r="G284" s="106"/>
      <c r="H284" s="106"/>
      <c r="I284" s="106"/>
      <c r="J284" s="106"/>
      <c r="K284" s="100"/>
      <c r="L284" s="100"/>
      <c r="M284" s="100"/>
      <c r="N284" s="101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</row>
    <row r="285" customFormat="false" ht="12.75" hidden="false" customHeight="true" outlineLevel="0" collapsed="false">
      <c r="A285" s="110"/>
      <c r="B285" s="110"/>
      <c r="C285" s="110"/>
      <c r="D285" s="100"/>
      <c r="E285" s="106"/>
      <c r="F285" s="106"/>
      <c r="G285" s="106"/>
      <c r="H285" s="106"/>
      <c r="I285" s="106"/>
      <c r="J285" s="106"/>
      <c r="K285" s="100"/>
      <c r="L285" s="100"/>
      <c r="M285" s="100"/>
      <c r="N285" s="101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</row>
    <row r="286" customFormat="false" ht="12.75" hidden="false" customHeight="true" outlineLevel="0" collapsed="false">
      <c r="A286" s="110"/>
      <c r="B286" s="110"/>
      <c r="C286" s="110"/>
      <c r="D286" s="100"/>
      <c r="E286" s="106"/>
      <c r="F286" s="106"/>
      <c r="G286" s="106"/>
      <c r="H286" s="106"/>
      <c r="I286" s="106"/>
      <c r="J286" s="106"/>
      <c r="K286" s="100"/>
      <c r="L286" s="100"/>
      <c r="M286" s="100"/>
      <c r="N286" s="101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</row>
    <row r="287" customFormat="false" ht="12.75" hidden="false" customHeight="true" outlineLevel="0" collapsed="false">
      <c r="A287" s="110"/>
      <c r="B287" s="110"/>
      <c r="C287" s="110"/>
      <c r="D287" s="100"/>
      <c r="E287" s="106"/>
      <c r="F287" s="106"/>
      <c r="G287" s="106"/>
      <c r="H287" s="106"/>
      <c r="I287" s="106"/>
      <c r="J287" s="106"/>
      <c r="K287" s="100"/>
      <c r="L287" s="100"/>
      <c r="M287" s="100"/>
      <c r="N287" s="101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</row>
    <row r="288" customFormat="false" ht="12.75" hidden="false" customHeight="true" outlineLevel="0" collapsed="false">
      <c r="A288" s="110"/>
      <c r="B288" s="110"/>
      <c r="C288" s="110"/>
      <c r="D288" s="100"/>
      <c r="E288" s="106"/>
      <c r="F288" s="106"/>
      <c r="G288" s="106"/>
      <c r="H288" s="106"/>
      <c r="I288" s="106"/>
      <c r="J288" s="106"/>
      <c r="K288" s="100"/>
      <c r="L288" s="100"/>
      <c r="M288" s="100"/>
      <c r="N288" s="101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</row>
    <row r="289" customFormat="false" ht="12.75" hidden="false" customHeight="true" outlineLevel="0" collapsed="false">
      <c r="A289" s="110"/>
      <c r="B289" s="110"/>
      <c r="C289" s="110"/>
      <c r="D289" s="100"/>
      <c r="E289" s="106"/>
      <c r="F289" s="106"/>
      <c r="G289" s="106"/>
      <c r="H289" s="106"/>
      <c r="I289" s="106"/>
      <c r="J289" s="106"/>
      <c r="K289" s="100"/>
      <c r="L289" s="100"/>
      <c r="M289" s="100"/>
      <c r="N289" s="101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</row>
    <row r="290" customFormat="false" ht="12.75" hidden="false" customHeight="true" outlineLevel="0" collapsed="false">
      <c r="A290" s="110"/>
      <c r="B290" s="110"/>
      <c r="C290" s="110"/>
      <c r="D290" s="100"/>
      <c r="E290" s="106"/>
      <c r="F290" s="106"/>
      <c r="G290" s="106"/>
      <c r="H290" s="106"/>
      <c r="I290" s="106"/>
      <c r="J290" s="106"/>
      <c r="K290" s="100"/>
      <c r="L290" s="100"/>
      <c r="M290" s="100"/>
      <c r="N290" s="101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</row>
    <row r="291" customFormat="false" ht="12.75" hidden="false" customHeight="true" outlineLevel="0" collapsed="false">
      <c r="A291" s="110"/>
      <c r="B291" s="110"/>
      <c r="C291" s="110"/>
      <c r="D291" s="100"/>
      <c r="E291" s="106"/>
      <c r="F291" s="106"/>
      <c r="G291" s="106"/>
      <c r="H291" s="106"/>
      <c r="I291" s="106"/>
      <c r="J291" s="106"/>
      <c r="K291" s="100"/>
      <c r="L291" s="100"/>
      <c r="M291" s="100"/>
      <c r="N291" s="101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</row>
    <row r="292" customFormat="false" ht="12.75" hidden="false" customHeight="true" outlineLevel="0" collapsed="false">
      <c r="A292" s="110"/>
      <c r="B292" s="110"/>
      <c r="C292" s="110"/>
      <c r="D292" s="100"/>
      <c r="E292" s="106"/>
      <c r="F292" s="106"/>
      <c r="G292" s="106"/>
      <c r="H292" s="106"/>
      <c r="I292" s="106"/>
      <c r="J292" s="106"/>
      <c r="K292" s="100"/>
      <c r="L292" s="100"/>
      <c r="M292" s="100"/>
      <c r="N292" s="101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</row>
    <row r="293" customFormat="false" ht="12.75" hidden="false" customHeight="true" outlineLevel="0" collapsed="false">
      <c r="A293" s="110"/>
      <c r="B293" s="110"/>
      <c r="C293" s="110"/>
      <c r="D293" s="100"/>
      <c r="E293" s="106"/>
      <c r="F293" s="106"/>
      <c r="G293" s="106"/>
      <c r="H293" s="106"/>
      <c r="I293" s="106"/>
      <c r="J293" s="106"/>
      <c r="K293" s="100"/>
      <c r="L293" s="100"/>
      <c r="M293" s="100"/>
      <c r="N293" s="101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</row>
    <row r="294" customFormat="false" ht="12.75" hidden="false" customHeight="true" outlineLevel="0" collapsed="false">
      <c r="A294" s="110"/>
      <c r="B294" s="110"/>
      <c r="C294" s="110"/>
      <c r="D294" s="100"/>
      <c r="E294" s="106"/>
      <c r="F294" s="106"/>
      <c r="G294" s="106"/>
      <c r="H294" s="106"/>
      <c r="I294" s="106"/>
      <c r="J294" s="106"/>
      <c r="K294" s="100"/>
      <c r="L294" s="100"/>
      <c r="M294" s="100"/>
      <c r="N294" s="101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</row>
    <row r="295" customFormat="false" ht="12.75" hidden="false" customHeight="true" outlineLevel="0" collapsed="false">
      <c r="A295" s="110"/>
      <c r="B295" s="110"/>
      <c r="C295" s="110"/>
      <c r="D295" s="100"/>
      <c r="E295" s="106"/>
      <c r="F295" s="106"/>
      <c r="G295" s="106"/>
      <c r="H295" s="106"/>
      <c r="I295" s="106"/>
      <c r="J295" s="106"/>
      <c r="K295" s="100"/>
      <c r="L295" s="100"/>
      <c r="M295" s="100"/>
      <c r="N295" s="101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</row>
    <row r="296" customFormat="false" ht="12.75" hidden="false" customHeight="true" outlineLevel="0" collapsed="false">
      <c r="A296" s="110"/>
      <c r="B296" s="110"/>
      <c r="C296" s="110"/>
      <c r="D296" s="100"/>
      <c r="E296" s="106"/>
      <c r="F296" s="106"/>
      <c r="G296" s="106"/>
      <c r="H296" s="106"/>
      <c r="I296" s="106"/>
      <c r="J296" s="106"/>
      <c r="K296" s="100"/>
      <c r="L296" s="100"/>
      <c r="M296" s="100"/>
      <c r="N296" s="101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</row>
    <row r="297" customFormat="false" ht="12.75" hidden="false" customHeight="true" outlineLevel="0" collapsed="false">
      <c r="A297" s="110"/>
      <c r="B297" s="110"/>
      <c r="C297" s="110"/>
      <c r="D297" s="100"/>
      <c r="E297" s="106"/>
      <c r="F297" s="106"/>
      <c r="G297" s="106"/>
      <c r="H297" s="106"/>
      <c r="I297" s="106"/>
      <c r="J297" s="106"/>
      <c r="K297" s="100"/>
      <c r="L297" s="100"/>
      <c r="M297" s="100"/>
      <c r="N297" s="101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</row>
    <row r="298" customFormat="false" ht="12.75" hidden="false" customHeight="true" outlineLevel="0" collapsed="false">
      <c r="A298" s="110"/>
      <c r="B298" s="110"/>
      <c r="C298" s="110"/>
      <c r="D298" s="100"/>
      <c r="E298" s="106"/>
      <c r="F298" s="106"/>
      <c r="G298" s="106"/>
      <c r="H298" s="106"/>
      <c r="I298" s="106"/>
      <c r="J298" s="106"/>
      <c r="K298" s="100"/>
      <c r="L298" s="100"/>
      <c r="M298" s="100"/>
      <c r="N298" s="101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</row>
    <row r="299" customFormat="false" ht="12.75" hidden="false" customHeight="true" outlineLevel="0" collapsed="false">
      <c r="A299" s="110"/>
      <c r="B299" s="110"/>
      <c r="C299" s="110"/>
      <c r="D299" s="100"/>
      <c r="E299" s="106"/>
      <c r="F299" s="106"/>
      <c r="G299" s="106"/>
      <c r="H299" s="106"/>
      <c r="I299" s="106"/>
      <c r="J299" s="106"/>
      <c r="K299" s="100"/>
      <c r="L299" s="100"/>
      <c r="M299" s="100"/>
      <c r="N299" s="101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</row>
    <row r="300" customFormat="false" ht="12.75" hidden="false" customHeight="true" outlineLevel="0" collapsed="false">
      <c r="A300" s="110"/>
      <c r="B300" s="110"/>
      <c r="C300" s="110"/>
      <c r="D300" s="100"/>
      <c r="E300" s="106"/>
      <c r="F300" s="106"/>
      <c r="G300" s="106"/>
      <c r="H300" s="106"/>
      <c r="I300" s="106"/>
      <c r="J300" s="106"/>
      <c r="K300" s="100"/>
      <c r="L300" s="100"/>
      <c r="M300" s="100"/>
      <c r="N300" s="101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</row>
    <row r="301" customFormat="false" ht="12.75" hidden="false" customHeight="true" outlineLevel="0" collapsed="false">
      <c r="A301" s="110"/>
      <c r="B301" s="110"/>
      <c r="C301" s="110"/>
      <c r="D301" s="100"/>
      <c r="E301" s="106"/>
      <c r="F301" s="106"/>
      <c r="G301" s="106"/>
      <c r="H301" s="106"/>
      <c r="I301" s="106"/>
      <c r="J301" s="106"/>
      <c r="K301" s="100"/>
      <c r="L301" s="100"/>
      <c r="M301" s="100"/>
      <c r="N301" s="101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</row>
    <row r="302" customFormat="false" ht="12.75" hidden="false" customHeight="true" outlineLevel="0" collapsed="false">
      <c r="A302" s="110"/>
      <c r="B302" s="110"/>
      <c r="C302" s="110"/>
      <c r="D302" s="100"/>
      <c r="E302" s="106"/>
      <c r="F302" s="106"/>
      <c r="G302" s="106"/>
      <c r="H302" s="106"/>
      <c r="I302" s="106"/>
      <c r="J302" s="106"/>
      <c r="K302" s="100"/>
      <c r="L302" s="100"/>
      <c r="M302" s="100"/>
      <c r="N302" s="101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</row>
    <row r="303" customFormat="false" ht="12.75" hidden="false" customHeight="true" outlineLevel="0" collapsed="false">
      <c r="A303" s="110"/>
      <c r="B303" s="110"/>
      <c r="C303" s="110"/>
      <c r="D303" s="100"/>
      <c r="E303" s="106"/>
      <c r="F303" s="106"/>
      <c r="G303" s="106"/>
      <c r="H303" s="106"/>
      <c r="I303" s="106"/>
      <c r="J303" s="106"/>
      <c r="K303" s="100"/>
      <c r="L303" s="100"/>
      <c r="M303" s="100"/>
      <c r="N303" s="101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</row>
    <row r="304" customFormat="false" ht="12.75" hidden="false" customHeight="true" outlineLevel="0" collapsed="false">
      <c r="A304" s="110"/>
      <c r="B304" s="110"/>
      <c r="C304" s="110"/>
      <c r="D304" s="100"/>
      <c r="E304" s="106"/>
      <c r="F304" s="106"/>
      <c r="G304" s="106"/>
      <c r="H304" s="106"/>
      <c r="I304" s="106"/>
      <c r="J304" s="106"/>
      <c r="K304" s="100"/>
      <c r="L304" s="100"/>
      <c r="M304" s="100"/>
      <c r="N304" s="101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</row>
    <row r="305" customFormat="false" ht="12.75" hidden="false" customHeight="true" outlineLevel="0" collapsed="false">
      <c r="A305" s="110"/>
      <c r="B305" s="110"/>
      <c r="C305" s="110"/>
      <c r="D305" s="100"/>
      <c r="E305" s="106"/>
      <c r="F305" s="106"/>
      <c r="G305" s="106"/>
      <c r="H305" s="106"/>
      <c r="I305" s="106"/>
      <c r="J305" s="106"/>
      <c r="K305" s="100"/>
      <c r="L305" s="100"/>
      <c r="M305" s="100"/>
      <c r="N305" s="101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</row>
    <row r="306" customFormat="false" ht="12.75" hidden="false" customHeight="true" outlineLevel="0" collapsed="false">
      <c r="A306" s="110"/>
      <c r="B306" s="110"/>
      <c r="C306" s="110"/>
      <c r="D306" s="100"/>
      <c r="E306" s="106"/>
      <c r="F306" s="106"/>
      <c r="G306" s="106"/>
      <c r="H306" s="106"/>
      <c r="I306" s="106"/>
      <c r="J306" s="106"/>
      <c r="K306" s="100"/>
      <c r="L306" s="100"/>
      <c r="M306" s="100"/>
      <c r="N306" s="101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</row>
    <row r="307" customFormat="false" ht="12.75" hidden="false" customHeight="true" outlineLevel="0" collapsed="false">
      <c r="A307" s="110"/>
      <c r="B307" s="110"/>
      <c r="C307" s="110"/>
      <c r="D307" s="100"/>
      <c r="E307" s="106"/>
      <c r="F307" s="106"/>
      <c r="G307" s="106"/>
      <c r="H307" s="106"/>
      <c r="I307" s="106"/>
      <c r="J307" s="106"/>
      <c r="K307" s="100"/>
      <c r="L307" s="100"/>
      <c r="M307" s="100"/>
      <c r="N307" s="101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</row>
    <row r="308" customFormat="false" ht="12.75" hidden="false" customHeight="true" outlineLevel="0" collapsed="false">
      <c r="A308" s="110"/>
      <c r="B308" s="110"/>
      <c r="C308" s="110"/>
      <c r="D308" s="100"/>
      <c r="E308" s="106"/>
      <c r="F308" s="106"/>
      <c r="G308" s="106"/>
      <c r="H308" s="106"/>
      <c r="I308" s="106"/>
      <c r="J308" s="106"/>
      <c r="K308" s="100"/>
      <c r="L308" s="100"/>
      <c r="M308" s="100"/>
      <c r="N308" s="101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</row>
    <row r="309" customFormat="false" ht="12.75" hidden="false" customHeight="true" outlineLevel="0" collapsed="false">
      <c r="A309" s="110"/>
      <c r="B309" s="110"/>
      <c r="C309" s="110"/>
      <c r="D309" s="100"/>
      <c r="E309" s="106"/>
      <c r="F309" s="106"/>
      <c r="G309" s="106"/>
      <c r="H309" s="106"/>
      <c r="I309" s="106"/>
      <c r="J309" s="106"/>
      <c r="K309" s="100"/>
      <c r="L309" s="100"/>
      <c r="M309" s="100"/>
      <c r="N309" s="101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</row>
    <row r="310" customFormat="false" ht="12.75" hidden="false" customHeight="true" outlineLevel="0" collapsed="false">
      <c r="A310" s="110"/>
      <c r="B310" s="110"/>
      <c r="C310" s="110"/>
      <c r="D310" s="100"/>
      <c r="E310" s="106"/>
      <c r="F310" s="106"/>
      <c r="G310" s="106"/>
      <c r="H310" s="106"/>
      <c r="I310" s="106"/>
      <c r="J310" s="106"/>
      <c r="K310" s="100"/>
      <c r="L310" s="100"/>
      <c r="M310" s="100"/>
      <c r="N310" s="101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</row>
    <row r="311" customFormat="false" ht="12.75" hidden="false" customHeight="true" outlineLevel="0" collapsed="false">
      <c r="A311" s="110"/>
      <c r="B311" s="110"/>
      <c r="C311" s="110"/>
      <c r="D311" s="100"/>
      <c r="E311" s="106"/>
      <c r="F311" s="106"/>
      <c r="G311" s="106"/>
      <c r="H311" s="106"/>
      <c r="I311" s="106"/>
      <c r="J311" s="106"/>
      <c r="K311" s="100"/>
      <c r="L311" s="100"/>
      <c r="M311" s="100"/>
      <c r="N311" s="101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</row>
    <row r="312" customFormat="false" ht="12.75" hidden="false" customHeight="true" outlineLevel="0" collapsed="false">
      <c r="A312" s="110"/>
      <c r="B312" s="110"/>
      <c r="C312" s="110"/>
      <c r="D312" s="100"/>
      <c r="E312" s="106"/>
      <c r="F312" s="106"/>
      <c r="G312" s="106"/>
      <c r="H312" s="106"/>
      <c r="I312" s="106"/>
      <c r="J312" s="106"/>
      <c r="K312" s="100"/>
      <c r="L312" s="100"/>
      <c r="M312" s="100"/>
      <c r="N312" s="101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</row>
    <row r="313" customFormat="false" ht="12.75" hidden="false" customHeight="true" outlineLevel="0" collapsed="false">
      <c r="A313" s="110"/>
      <c r="B313" s="110"/>
      <c r="C313" s="110"/>
      <c r="D313" s="100"/>
      <c r="E313" s="106"/>
      <c r="F313" s="106"/>
      <c r="G313" s="106"/>
      <c r="H313" s="106"/>
      <c r="I313" s="106"/>
      <c r="J313" s="106"/>
      <c r="K313" s="100"/>
      <c r="L313" s="100"/>
      <c r="M313" s="100"/>
      <c r="N313" s="101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</row>
    <row r="314" customFormat="false" ht="12.75" hidden="false" customHeight="true" outlineLevel="0" collapsed="false">
      <c r="A314" s="110"/>
      <c r="B314" s="110"/>
      <c r="C314" s="110"/>
      <c r="D314" s="100"/>
      <c r="E314" s="106"/>
      <c r="F314" s="106"/>
      <c r="G314" s="106"/>
      <c r="H314" s="106"/>
      <c r="I314" s="106"/>
      <c r="J314" s="106"/>
      <c r="K314" s="100"/>
      <c r="L314" s="100"/>
      <c r="M314" s="100"/>
      <c r="N314" s="101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</row>
    <row r="315" customFormat="false" ht="12.75" hidden="false" customHeight="true" outlineLevel="0" collapsed="false">
      <c r="A315" s="110"/>
      <c r="B315" s="110"/>
      <c r="C315" s="110"/>
      <c r="D315" s="100"/>
      <c r="E315" s="106"/>
      <c r="F315" s="106"/>
      <c r="G315" s="106"/>
      <c r="H315" s="106"/>
      <c r="I315" s="106"/>
      <c r="J315" s="106"/>
      <c r="K315" s="100"/>
      <c r="L315" s="100"/>
      <c r="M315" s="100"/>
      <c r="N315" s="101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</row>
    <row r="316" customFormat="false" ht="12.75" hidden="false" customHeight="true" outlineLevel="0" collapsed="false">
      <c r="A316" s="110"/>
      <c r="B316" s="110"/>
      <c r="C316" s="110"/>
      <c r="D316" s="100"/>
      <c r="E316" s="106"/>
      <c r="F316" s="106"/>
      <c r="G316" s="106"/>
      <c r="H316" s="106"/>
      <c r="I316" s="106"/>
      <c r="J316" s="106"/>
      <c r="K316" s="100"/>
      <c r="L316" s="100"/>
      <c r="M316" s="100"/>
      <c r="N316" s="101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</row>
    <row r="317" customFormat="false" ht="12.75" hidden="false" customHeight="true" outlineLevel="0" collapsed="false">
      <c r="A317" s="110"/>
      <c r="B317" s="110"/>
      <c r="C317" s="110"/>
      <c r="D317" s="100"/>
      <c r="E317" s="106"/>
      <c r="F317" s="106"/>
      <c r="G317" s="106"/>
      <c r="H317" s="106"/>
      <c r="I317" s="106"/>
      <c r="J317" s="106"/>
      <c r="K317" s="100"/>
      <c r="L317" s="100"/>
      <c r="M317" s="100"/>
      <c r="N317" s="101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</row>
    <row r="318" customFormat="false" ht="12.75" hidden="false" customHeight="true" outlineLevel="0" collapsed="false">
      <c r="A318" s="110"/>
      <c r="B318" s="110"/>
      <c r="C318" s="110"/>
      <c r="D318" s="100"/>
      <c r="E318" s="106"/>
      <c r="F318" s="106"/>
      <c r="G318" s="106"/>
      <c r="H318" s="106"/>
      <c r="I318" s="106"/>
      <c r="J318" s="106"/>
      <c r="K318" s="100"/>
      <c r="L318" s="100"/>
      <c r="M318" s="100"/>
      <c r="N318" s="101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</row>
    <row r="319" customFormat="false" ht="12.75" hidden="false" customHeight="true" outlineLevel="0" collapsed="false">
      <c r="A319" s="110"/>
      <c r="B319" s="110"/>
      <c r="C319" s="110"/>
      <c r="D319" s="100"/>
      <c r="E319" s="106"/>
      <c r="F319" s="106"/>
      <c r="G319" s="106"/>
      <c r="H319" s="106"/>
      <c r="I319" s="106"/>
      <c r="J319" s="106"/>
      <c r="K319" s="100"/>
      <c r="L319" s="100"/>
      <c r="M319" s="100"/>
      <c r="N319" s="101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</row>
    <row r="320" customFormat="false" ht="12.75" hidden="false" customHeight="true" outlineLevel="0" collapsed="false">
      <c r="A320" s="110"/>
      <c r="B320" s="110"/>
      <c r="C320" s="110"/>
      <c r="D320" s="100"/>
      <c r="E320" s="106"/>
      <c r="F320" s="106"/>
      <c r="G320" s="106"/>
      <c r="H320" s="106"/>
      <c r="I320" s="106"/>
      <c r="J320" s="106"/>
      <c r="K320" s="100"/>
      <c r="L320" s="100"/>
      <c r="M320" s="100"/>
      <c r="N320" s="101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</row>
    <row r="321" customFormat="false" ht="12.75" hidden="false" customHeight="true" outlineLevel="0" collapsed="false">
      <c r="A321" s="110"/>
      <c r="B321" s="110"/>
      <c r="C321" s="110"/>
      <c r="D321" s="100"/>
      <c r="E321" s="106"/>
      <c r="F321" s="106"/>
      <c r="G321" s="106"/>
      <c r="H321" s="106"/>
      <c r="I321" s="106"/>
      <c r="J321" s="106"/>
      <c r="K321" s="100"/>
      <c r="L321" s="100"/>
      <c r="M321" s="100"/>
      <c r="N321" s="101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</row>
    <row r="322" customFormat="false" ht="12.75" hidden="false" customHeight="true" outlineLevel="0" collapsed="false">
      <c r="A322" s="110"/>
      <c r="B322" s="110"/>
      <c r="C322" s="110"/>
      <c r="D322" s="100"/>
      <c r="E322" s="106"/>
      <c r="F322" s="106"/>
      <c r="G322" s="106"/>
      <c r="H322" s="106"/>
      <c r="I322" s="106"/>
      <c r="J322" s="106"/>
      <c r="K322" s="100"/>
      <c r="L322" s="100"/>
      <c r="M322" s="100"/>
      <c r="N322" s="101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</row>
    <row r="323" customFormat="false" ht="12.75" hidden="false" customHeight="true" outlineLevel="0" collapsed="false">
      <c r="A323" s="110"/>
      <c r="B323" s="110"/>
      <c r="C323" s="110"/>
      <c r="D323" s="100"/>
      <c r="E323" s="106"/>
      <c r="F323" s="106"/>
      <c r="G323" s="106"/>
      <c r="H323" s="106"/>
      <c r="I323" s="106"/>
      <c r="J323" s="106"/>
      <c r="K323" s="100"/>
      <c r="L323" s="100"/>
      <c r="M323" s="100"/>
      <c r="N323" s="101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</row>
    <row r="324" customFormat="false" ht="12.75" hidden="false" customHeight="true" outlineLevel="0" collapsed="false">
      <c r="A324" s="110"/>
      <c r="B324" s="110"/>
      <c r="C324" s="110"/>
      <c r="D324" s="100"/>
      <c r="E324" s="106"/>
      <c r="F324" s="106"/>
      <c r="G324" s="106"/>
      <c r="H324" s="106"/>
      <c r="I324" s="106"/>
      <c r="J324" s="106"/>
      <c r="K324" s="100"/>
      <c r="L324" s="100"/>
      <c r="M324" s="100"/>
      <c r="N324" s="101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</row>
    <row r="325" customFormat="false" ht="12.75" hidden="false" customHeight="true" outlineLevel="0" collapsed="false">
      <c r="A325" s="110"/>
      <c r="B325" s="110"/>
      <c r="C325" s="110"/>
      <c r="D325" s="100"/>
      <c r="E325" s="106"/>
      <c r="F325" s="106"/>
      <c r="G325" s="106"/>
      <c r="H325" s="106"/>
      <c r="I325" s="106"/>
      <c r="J325" s="106"/>
      <c r="K325" s="100"/>
      <c r="L325" s="100"/>
      <c r="M325" s="100"/>
      <c r="N325" s="101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</row>
    <row r="326" customFormat="false" ht="12.75" hidden="false" customHeight="true" outlineLevel="0" collapsed="false">
      <c r="A326" s="110"/>
      <c r="B326" s="110"/>
      <c r="C326" s="110"/>
      <c r="D326" s="100"/>
      <c r="E326" s="106"/>
      <c r="F326" s="106"/>
      <c r="G326" s="106"/>
      <c r="H326" s="106"/>
      <c r="I326" s="106"/>
      <c r="J326" s="106"/>
      <c r="K326" s="100"/>
      <c r="L326" s="100"/>
      <c r="M326" s="100"/>
      <c r="N326" s="101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</row>
    <row r="327" customFormat="false" ht="12.75" hidden="false" customHeight="true" outlineLevel="0" collapsed="false">
      <c r="A327" s="110"/>
      <c r="B327" s="110"/>
      <c r="C327" s="110"/>
      <c r="D327" s="100"/>
      <c r="E327" s="106"/>
      <c r="F327" s="106"/>
      <c r="G327" s="106"/>
      <c r="H327" s="106"/>
      <c r="I327" s="106"/>
      <c r="J327" s="106"/>
      <c r="K327" s="100"/>
      <c r="L327" s="100"/>
      <c r="M327" s="100"/>
      <c r="N327" s="101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</row>
    <row r="328" customFormat="false" ht="12.75" hidden="false" customHeight="true" outlineLevel="0" collapsed="false">
      <c r="A328" s="110"/>
      <c r="B328" s="110"/>
      <c r="C328" s="110"/>
      <c r="D328" s="100"/>
      <c r="E328" s="106"/>
      <c r="F328" s="106"/>
      <c r="G328" s="106"/>
      <c r="H328" s="106"/>
      <c r="I328" s="106"/>
      <c r="J328" s="106"/>
      <c r="K328" s="100"/>
      <c r="L328" s="100"/>
      <c r="M328" s="100"/>
      <c r="N328" s="101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</row>
    <row r="329" customFormat="false" ht="12.75" hidden="false" customHeight="true" outlineLevel="0" collapsed="false">
      <c r="A329" s="110"/>
      <c r="B329" s="110"/>
      <c r="C329" s="110"/>
      <c r="D329" s="100"/>
      <c r="E329" s="106"/>
      <c r="F329" s="106"/>
      <c r="G329" s="106"/>
      <c r="H329" s="106"/>
      <c r="I329" s="106"/>
      <c r="J329" s="106"/>
      <c r="K329" s="100"/>
      <c r="L329" s="100"/>
      <c r="M329" s="100"/>
      <c r="N329" s="101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</row>
    <row r="330" customFormat="false" ht="12.75" hidden="false" customHeight="true" outlineLevel="0" collapsed="false">
      <c r="A330" s="110"/>
      <c r="B330" s="110"/>
      <c r="C330" s="110"/>
      <c r="D330" s="100"/>
      <c r="E330" s="106"/>
      <c r="F330" s="106"/>
      <c r="G330" s="106"/>
      <c r="H330" s="106"/>
      <c r="I330" s="106"/>
      <c r="J330" s="106"/>
      <c r="K330" s="100"/>
      <c r="L330" s="100"/>
      <c r="M330" s="100"/>
      <c r="N330" s="101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</row>
    <row r="331" customFormat="false" ht="12.75" hidden="false" customHeight="true" outlineLevel="0" collapsed="false">
      <c r="A331" s="110"/>
      <c r="B331" s="110"/>
      <c r="C331" s="110"/>
      <c r="D331" s="100"/>
      <c r="E331" s="106"/>
      <c r="F331" s="106"/>
      <c r="G331" s="106"/>
      <c r="H331" s="106"/>
      <c r="I331" s="106"/>
      <c r="J331" s="106"/>
      <c r="K331" s="100"/>
      <c r="L331" s="100"/>
      <c r="M331" s="100"/>
      <c r="N331" s="101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</row>
    <row r="332" customFormat="false" ht="12.75" hidden="false" customHeight="true" outlineLevel="0" collapsed="false">
      <c r="A332" s="110"/>
      <c r="B332" s="110"/>
      <c r="C332" s="110"/>
      <c r="D332" s="100"/>
      <c r="E332" s="106"/>
      <c r="F332" s="106"/>
      <c r="G332" s="106"/>
      <c r="H332" s="106"/>
      <c r="I332" s="106"/>
      <c r="J332" s="106"/>
      <c r="K332" s="100"/>
      <c r="L332" s="100"/>
      <c r="M332" s="100"/>
      <c r="N332" s="101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</row>
    <row r="333" customFormat="false" ht="12.75" hidden="false" customHeight="true" outlineLevel="0" collapsed="false">
      <c r="A333" s="110"/>
      <c r="B333" s="110"/>
      <c r="C333" s="110"/>
      <c r="D333" s="100"/>
      <c r="E333" s="106"/>
      <c r="F333" s="106"/>
      <c r="G333" s="106"/>
      <c r="H333" s="106"/>
      <c r="I333" s="106"/>
      <c r="J333" s="106"/>
      <c r="K333" s="100"/>
      <c r="L333" s="100"/>
      <c r="M333" s="100"/>
      <c r="N333" s="101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</row>
    <row r="334" customFormat="false" ht="12.75" hidden="false" customHeight="true" outlineLevel="0" collapsed="false">
      <c r="A334" s="110"/>
      <c r="B334" s="110"/>
      <c r="C334" s="110"/>
      <c r="D334" s="100"/>
      <c r="E334" s="106"/>
      <c r="F334" s="106"/>
      <c r="G334" s="106"/>
      <c r="H334" s="106"/>
      <c r="I334" s="106"/>
      <c r="J334" s="106"/>
      <c r="K334" s="100"/>
      <c r="L334" s="100"/>
      <c r="M334" s="100"/>
      <c r="N334" s="101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</row>
    <row r="335" customFormat="false" ht="12.75" hidden="false" customHeight="true" outlineLevel="0" collapsed="false">
      <c r="A335" s="110"/>
      <c r="B335" s="110"/>
      <c r="C335" s="110"/>
      <c r="D335" s="100"/>
      <c r="E335" s="106"/>
      <c r="F335" s="106"/>
      <c r="G335" s="106"/>
      <c r="H335" s="106"/>
      <c r="I335" s="106"/>
      <c r="J335" s="106"/>
      <c r="K335" s="100"/>
      <c r="L335" s="100"/>
      <c r="M335" s="100"/>
      <c r="N335" s="101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</row>
    <row r="336" customFormat="false" ht="12.75" hidden="false" customHeight="true" outlineLevel="0" collapsed="false">
      <c r="A336" s="110"/>
      <c r="B336" s="110"/>
      <c r="C336" s="110"/>
      <c r="D336" s="100"/>
      <c r="E336" s="106"/>
      <c r="F336" s="106"/>
      <c r="G336" s="106"/>
      <c r="H336" s="106"/>
      <c r="I336" s="106"/>
      <c r="J336" s="106"/>
      <c r="K336" s="100"/>
      <c r="L336" s="100"/>
      <c r="M336" s="100"/>
      <c r="N336" s="101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</row>
    <row r="337" customFormat="false" ht="12.75" hidden="false" customHeight="true" outlineLevel="0" collapsed="false">
      <c r="A337" s="110"/>
      <c r="B337" s="110"/>
      <c r="C337" s="110"/>
      <c r="D337" s="100"/>
      <c r="E337" s="106"/>
      <c r="F337" s="106"/>
      <c r="G337" s="106"/>
      <c r="H337" s="106"/>
      <c r="I337" s="106"/>
      <c r="J337" s="106"/>
      <c r="K337" s="100"/>
      <c r="L337" s="100"/>
      <c r="M337" s="100"/>
      <c r="N337" s="101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</row>
    <row r="338" customFormat="false" ht="12.75" hidden="false" customHeight="true" outlineLevel="0" collapsed="false">
      <c r="A338" s="110"/>
      <c r="B338" s="110"/>
      <c r="C338" s="110"/>
      <c r="D338" s="100"/>
      <c r="E338" s="106"/>
      <c r="F338" s="106"/>
      <c r="G338" s="106"/>
      <c r="H338" s="106"/>
      <c r="I338" s="106"/>
      <c r="J338" s="106"/>
      <c r="K338" s="100"/>
      <c r="L338" s="100"/>
      <c r="M338" s="100"/>
      <c r="N338" s="101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</row>
    <row r="339" customFormat="false" ht="12.75" hidden="false" customHeight="true" outlineLevel="0" collapsed="false">
      <c r="A339" s="110"/>
      <c r="B339" s="110"/>
      <c r="C339" s="110"/>
      <c r="D339" s="100"/>
      <c r="E339" s="106"/>
      <c r="F339" s="106"/>
      <c r="G339" s="106"/>
      <c r="H339" s="106"/>
      <c r="I339" s="106"/>
      <c r="J339" s="106"/>
      <c r="K339" s="100"/>
      <c r="L339" s="100"/>
      <c r="M339" s="100"/>
      <c r="N339" s="101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</row>
    <row r="340" customFormat="false" ht="12.75" hidden="false" customHeight="true" outlineLevel="0" collapsed="false">
      <c r="A340" s="110"/>
      <c r="B340" s="110"/>
      <c r="C340" s="110"/>
      <c r="D340" s="100"/>
      <c r="E340" s="106"/>
      <c r="F340" s="106"/>
      <c r="G340" s="106"/>
      <c r="H340" s="106"/>
      <c r="I340" s="106"/>
      <c r="J340" s="106"/>
      <c r="K340" s="100"/>
      <c r="L340" s="100"/>
      <c r="M340" s="100"/>
      <c r="N340" s="101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</row>
    <row r="341" customFormat="false" ht="12.75" hidden="false" customHeight="true" outlineLevel="0" collapsed="false">
      <c r="A341" s="110"/>
      <c r="B341" s="110"/>
      <c r="C341" s="110"/>
      <c r="D341" s="100"/>
      <c r="E341" s="106"/>
      <c r="F341" s="106"/>
      <c r="G341" s="106"/>
      <c r="H341" s="106"/>
      <c r="I341" s="106"/>
      <c r="J341" s="106"/>
      <c r="K341" s="100"/>
      <c r="L341" s="100"/>
      <c r="M341" s="100"/>
      <c r="N341" s="101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</row>
    <row r="342" customFormat="false" ht="12.75" hidden="false" customHeight="true" outlineLevel="0" collapsed="false">
      <c r="A342" s="110"/>
      <c r="B342" s="110"/>
      <c r="C342" s="110"/>
      <c r="D342" s="100"/>
      <c r="E342" s="106"/>
      <c r="F342" s="106"/>
      <c r="G342" s="106"/>
      <c r="H342" s="106"/>
      <c r="I342" s="106"/>
      <c r="J342" s="106"/>
      <c r="K342" s="100"/>
      <c r="L342" s="100"/>
      <c r="M342" s="100"/>
      <c r="N342" s="101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</row>
    <row r="343" customFormat="false" ht="12.75" hidden="false" customHeight="true" outlineLevel="0" collapsed="false">
      <c r="A343" s="110"/>
      <c r="B343" s="110"/>
      <c r="C343" s="110"/>
      <c r="D343" s="100"/>
      <c r="E343" s="106"/>
      <c r="F343" s="106"/>
      <c r="G343" s="106"/>
      <c r="H343" s="106"/>
      <c r="I343" s="106"/>
      <c r="J343" s="106"/>
      <c r="K343" s="100"/>
      <c r="L343" s="100"/>
      <c r="M343" s="100"/>
      <c r="N343" s="101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</row>
    <row r="344" customFormat="false" ht="12.75" hidden="false" customHeight="true" outlineLevel="0" collapsed="false">
      <c r="A344" s="110"/>
      <c r="B344" s="110"/>
      <c r="C344" s="110"/>
      <c r="D344" s="100"/>
      <c r="E344" s="106"/>
      <c r="F344" s="106"/>
      <c r="G344" s="106"/>
      <c r="H344" s="106"/>
      <c r="I344" s="106"/>
      <c r="J344" s="106"/>
      <c r="K344" s="100"/>
      <c r="L344" s="100"/>
      <c r="M344" s="100"/>
      <c r="N344" s="101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</row>
    <row r="345" customFormat="false" ht="12.75" hidden="false" customHeight="true" outlineLevel="0" collapsed="false">
      <c r="A345" s="110"/>
      <c r="B345" s="110"/>
      <c r="C345" s="110"/>
      <c r="D345" s="100"/>
      <c r="E345" s="106"/>
      <c r="F345" s="106"/>
      <c r="G345" s="106"/>
      <c r="H345" s="106"/>
      <c r="I345" s="106"/>
      <c r="J345" s="106"/>
      <c r="K345" s="100"/>
      <c r="L345" s="100"/>
      <c r="M345" s="100"/>
      <c r="N345" s="101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</row>
    <row r="346" customFormat="false" ht="12.75" hidden="false" customHeight="true" outlineLevel="0" collapsed="false">
      <c r="A346" s="110"/>
      <c r="B346" s="110"/>
      <c r="C346" s="110"/>
      <c r="D346" s="100"/>
      <c r="E346" s="106"/>
      <c r="F346" s="106"/>
      <c r="G346" s="106"/>
      <c r="H346" s="106"/>
      <c r="I346" s="106"/>
      <c r="J346" s="106"/>
      <c r="K346" s="100"/>
      <c r="L346" s="100"/>
      <c r="M346" s="100"/>
      <c r="N346" s="101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</row>
    <row r="347" customFormat="false" ht="12.75" hidden="false" customHeight="true" outlineLevel="0" collapsed="false">
      <c r="A347" s="110"/>
      <c r="B347" s="110"/>
      <c r="C347" s="110"/>
      <c r="D347" s="100"/>
      <c r="E347" s="106"/>
      <c r="F347" s="106"/>
      <c r="G347" s="106"/>
      <c r="H347" s="106"/>
      <c r="I347" s="106"/>
      <c r="J347" s="106"/>
      <c r="K347" s="100"/>
      <c r="L347" s="100"/>
      <c r="M347" s="100"/>
      <c r="N347" s="101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</row>
    <row r="348" customFormat="false" ht="12.75" hidden="false" customHeight="true" outlineLevel="0" collapsed="false">
      <c r="A348" s="110"/>
      <c r="B348" s="110"/>
      <c r="C348" s="110"/>
      <c r="D348" s="100"/>
      <c r="E348" s="106"/>
      <c r="F348" s="106"/>
      <c r="G348" s="106"/>
      <c r="H348" s="106"/>
      <c r="I348" s="106"/>
      <c r="J348" s="106"/>
      <c r="K348" s="100"/>
      <c r="L348" s="100"/>
      <c r="M348" s="100"/>
      <c r="N348" s="101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</row>
    <row r="349" customFormat="false" ht="12.75" hidden="false" customHeight="true" outlineLevel="0" collapsed="false">
      <c r="A349" s="110"/>
      <c r="B349" s="110"/>
      <c r="C349" s="110"/>
      <c r="D349" s="100"/>
      <c r="E349" s="106"/>
      <c r="F349" s="106"/>
      <c r="G349" s="106"/>
      <c r="H349" s="106"/>
      <c r="I349" s="106"/>
      <c r="J349" s="106"/>
      <c r="K349" s="100"/>
      <c r="L349" s="100"/>
      <c r="M349" s="100"/>
      <c r="N349" s="101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</row>
    <row r="350" customFormat="false" ht="12.75" hidden="false" customHeight="true" outlineLevel="0" collapsed="false">
      <c r="A350" s="110"/>
      <c r="B350" s="110"/>
      <c r="C350" s="110"/>
      <c r="D350" s="100"/>
      <c r="E350" s="106"/>
      <c r="F350" s="106"/>
      <c r="G350" s="106"/>
      <c r="H350" s="106"/>
      <c r="I350" s="106"/>
      <c r="J350" s="106"/>
      <c r="K350" s="100"/>
      <c r="L350" s="100"/>
      <c r="M350" s="100"/>
      <c r="N350" s="101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</row>
    <row r="351" customFormat="false" ht="12.75" hidden="false" customHeight="true" outlineLevel="0" collapsed="false">
      <c r="A351" s="110"/>
      <c r="B351" s="110"/>
      <c r="C351" s="110"/>
      <c r="D351" s="100"/>
      <c r="E351" s="106"/>
      <c r="F351" s="106"/>
      <c r="G351" s="106"/>
      <c r="H351" s="106"/>
      <c r="I351" s="106"/>
      <c r="J351" s="106"/>
      <c r="K351" s="100"/>
      <c r="L351" s="100"/>
      <c r="M351" s="100"/>
      <c r="N351" s="101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</row>
    <row r="352" customFormat="false" ht="12.75" hidden="false" customHeight="true" outlineLevel="0" collapsed="false">
      <c r="A352" s="110"/>
      <c r="B352" s="110"/>
      <c r="C352" s="110"/>
      <c r="D352" s="100"/>
      <c r="E352" s="106"/>
      <c r="F352" s="106"/>
      <c r="G352" s="106"/>
      <c r="H352" s="106"/>
      <c r="I352" s="106"/>
      <c r="J352" s="106"/>
      <c r="K352" s="100"/>
      <c r="L352" s="100"/>
      <c r="M352" s="100"/>
      <c r="N352" s="101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</row>
    <row r="353" customFormat="false" ht="12.75" hidden="false" customHeight="true" outlineLevel="0" collapsed="false">
      <c r="A353" s="110"/>
      <c r="B353" s="110"/>
      <c r="C353" s="110"/>
      <c r="D353" s="100"/>
      <c r="E353" s="106"/>
      <c r="F353" s="106"/>
      <c r="G353" s="106"/>
      <c r="H353" s="106"/>
      <c r="I353" s="106"/>
      <c r="J353" s="106"/>
      <c r="K353" s="100"/>
      <c r="L353" s="100"/>
      <c r="M353" s="100"/>
      <c r="N353" s="101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</row>
    <row r="354" customFormat="false" ht="12.75" hidden="false" customHeight="true" outlineLevel="0" collapsed="false">
      <c r="A354" s="110"/>
      <c r="B354" s="110"/>
      <c r="C354" s="110"/>
      <c r="D354" s="100"/>
      <c r="E354" s="106"/>
      <c r="F354" s="106"/>
      <c r="G354" s="106"/>
      <c r="H354" s="106"/>
      <c r="I354" s="106"/>
      <c r="J354" s="106"/>
      <c r="K354" s="100"/>
      <c r="L354" s="100"/>
      <c r="M354" s="100"/>
      <c r="N354" s="101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</row>
    <row r="355" customFormat="false" ht="12.75" hidden="false" customHeight="true" outlineLevel="0" collapsed="false">
      <c r="A355" s="110"/>
      <c r="B355" s="110"/>
      <c r="C355" s="110"/>
      <c r="D355" s="100"/>
      <c r="E355" s="106"/>
      <c r="F355" s="106"/>
      <c r="G355" s="106"/>
      <c r="H355" s="106"/>
      <c r="I355" s="106"/>
      <c r="J355" s="106"/>
      <c r="K355" s="100"/>
      <c r="L355" s="100"/>
      <c r="M355" s="100"/>
      <c r="N355" s="101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</row>
    <row r="356" customFormat="false" ht="12.75" hidden="false" customHeight="true" outlineLevel="0" collapsed="false">
      <c r="A356" s="110"/>
      <c r="B356" s="110"/>
      <c r="C356" s="110"/>
      <c r="D356" s="100"/>
      <c r="E356" s="106"/>
      <c r="F356" s="106"/>
      <c r="G356" s="106"/>
      <c r="H356" s="106"/>
      <c r="I356" s="106"/>
      <c r="J356" s="106"/>
      <c r="K356" s="100"/>
      <c r="L356" s="100"/>
      <c r="M356" s="100"/>
      <c r="N356" s="101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</row>
    <row r="357" customFormat="false" ht="12.75" hidden="false" customHeight="true" outlineLevel="0" collapsed="false">
      <c r="A357" s="110"/>
      <c r="B357" s="110"/>
      <c r="C357" s="110"/>
      <c r="D357" s="100"/>
      <c r="E357" s="106"/>
      <c r="F357" s="106"/>
      <c r="G357" s="106"/>
      <c r="H357" s="106"/>
      <c r="I357" s="106"/>
      <c r="J357" s="106"/>
      <c r="K357" s="100"/>
      <c r="L357" s="100"/>
      <c r="M357" s="100"/>
      <c r="N357" s="101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</row>
    <row r="358" customFormat="false" ht="12.75" hidden="false" customHeight="true" outlineLevel="0" collapsed="false">
      <c r="A358" s="110"/>
      <c r="B358" s="110"/>
      <c r="C358" s="110"/>
      <c r="D358" s="100"/>
      <c r="E358" s="106"/>
      <c r="F358" s="106"/>
      <c r="G358" s="106"/>
      <c r="H358" s="106"/>
      <c r="I358" s="106"/>
      <c r="J358" s="106"/>
      <c r="K358" s="100"/>
      <c r="L358" s="100"/>
      <c r="M358" s="100"/>
      <c r="N358" s="101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</row>
    <row r="359" customFormat="false" ht="12.75" hidden="false" customHeight="true" outlineLevel="0" collapsed="false">
      <c r="A359" s="110"/>
      <c r="B359" s="110"/>
      <c r="C359" s="110"/>
      <c r="D359" s="100"/>
      <c r="E359" s="106"/>
      <c r="F359" s="106"/>
      <c r="G359" s="106"/>
      <c r="H359" s="106"/>
      <c r="I359" s="106"/>
      <c r="J359" s="106"/>
      <c r="K359" s="100"/>
      <c r="L359" s="100"/>
      <c r="M359" s="100"/>
      <c r="N359" s="101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</row>
    <row r="360" customFormat="false" ht="12.75" hidden="false" customHeight="true" outlineLevel="0" collapsed="false">
      <c r="A360" s="110"/>
      <c r="B360" s="110"/>
      <c r="C360" s="110"/>
      <c r="D360" s="100"/>
      <c r="E360" s="106"/>
      <c r="F360" s="106"/>
      <c r="G360" s="106"/>
      <c r="H360" s="106"/>
      <c r="I360" s="106"/>
      <c r="J360" s="106"/>
      <c r="K360" s="100"/>
      <c r="L360" s="100"/>
      <c r="M360" s="100"/>
      <c r="N360" s="101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</row>
    <row r="361" customFormat="false" ht="12.75" hidden="false" customHeight="true" outlineLevel="0" collapsed="false">
      <c r="A361" s="110"/>
      <c r="B361" s="110"/>
      <c r="C361" s="110"/>
      <c r="D361" s="100"/>
      <c r="E361" s="106"/>
      <c r="F361" s="106"/>
      <c r="G361" s="106"/>
      <c r="H361" s="106"/>
      <c r="I361" s="106"/>
      <c r="J361" s="106"/>
      <c r="K361" s="100"/>
      <c r="L361" s="100"/>
      <c r="M361" s="100"/>
      <c r="N361" s="101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</row>
    <row r="362" customFormat="false" ht="12.75" hidden="false" customHeight="true" outlineLevel="0" collapsed="false">
      <c r="A362" s="110"/>
      <c r="B362" s="110"/>
      <c r="C362" s="110"/>
      <c r="D362" s="100"/>
      <c r="E362" s="106"/>
      <c r="F362" s="106"/>
      <c r="G362" s="106"/>
      <c r="H362" s="106"/>
      <c r="I362" s="106"/>
      <c r="J362" s="106"/>
      <c r="K362" s="100"/>
      <c r="L362" s="100"/>
      <c r="M362" s="100"/>
      <c r="N362" s="101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</row>
    <row r="363" customFormat="false" ht="12.75" hidden="false" customHeight="true" outlineLevel="0" collapsed="false">
      <c r="A363" s="110"/>
      <c r="B363" s="110"/>
      <c r="C363" s="110"/>
      <c r="D363" s="100"/>
      <c r="E363" s="106"/>
      <c r="F363" s="106"/>
      <c r="G363" s="106"/>
      <c r="H363" s="106"/>
      <c r="I363" s="106"/>
      <c r="J363" s="106"/>
      <c r="K363" s="100"/>
      <c r="L363" s="100"/>
      <c r="M363" s="100"/>
      <c r="N363" s="101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</row>
    <row r="364" customFormat="false" ht="12.75" hidden="false" customHeight="true" outlineLevel="0" collapsed="false">
      <c r="A364" s="110"/>
      <c r="B364" s="110"/>
      <c r="C364" s="110"/>
      <c r="D364" s="100"/>
      <c r="E364" s="106"/>
      <c r="F364" s="106"/>
      <c r="G364" s="106"/>
      <c r="H364" s="106"/>
      <c r="I364" s="106"/>
      <c r="J364" s="106"/>
      <c r="K364" s="100"/>
      <c r="L364" s="100"/>
      <c r="M364" s="100"/>
      <c r="N364" s="101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</row>
    <row r="365" customFormat="false" ht="12.75" hidden="false" customHeight="true" outlineLevel="0" collapsed="false">
      <c r="A365" s="110"/>
      <c r="B365" s="110"/>
      <c r="C365" s="110"/>
      <c r="D365" s="100"/>
      <c r="E365" s="106"/>
      <c r="F365" s="106"/>
      <c r="G365" s="106"/>
      <c r="H365" s="106"/>
      <c r="I365" s="106"/>
      <c r="J365" s="106"/>
      <c r="K365" s="100"/>
      <c r="L365" s="100"/>
      <c r="M365" s="100"/>
      <c r="N365" s="101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</row>
    <row r="366" customFormat="false" ht="12.75" hidden="false" customHeight="true" outlineLevel="0" collapsed="false">
      <c r="A366" s="110"/>
      <c r="B366" s="110"/>
      <c r="C366" s="110"/>
      <c r="D366" s="100"/>
      <c r="E366" s="106"/>
      <c r="F366" s="106"/>
      <c r="G366" s="106"/>
      <c r="H366" s="106"/>
      <c r="I366" s="106"/>
      <c r="J366" s="106"/>
      <c r="K366" s="100"/>
      <c r="L366" s="100"/>
      <c r="M366" s="100"/>
      <c r="N366" s="101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</row>
    <row r="367" customFormat="false" ht="12.75" hidden="false" customHeight="true" outlineLevel="0" collapsed="false">
      <c r="A367" s="110"/>
      <c r="B367" s="110"/>
      <c r="C367" s="110"/>
      <c r="D367" s="100"/>
      <c r="E367" s="106"/>
      <c r="F367" s="106"/>
      <c r="G367" s="106"/>
      <c r="H367" s="106"/>
      <c r="I367" s="106"/>
      <c r="J367" s="106"/>
      <c r="K367" s="100"/>
      <c r="L367" s="100"/>
      <c r="M367" s="100"/>
      <c r="N367" s="101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</row>
    <row r="368" customFormat="false" ht="12.75" hidden="false" customHeight="true" outlineLevel="0" collapsed="false">
      <c r="A368" s="110"/>
      <c r="B368" s="110"/>
      <c r="C368" s="110"/>
      <c r="D368" s="100"/>
      <c r="E368" s="106"/>
      <c r="F368" s="106"/>
      <c r="G368" s="106"/>
      <c r="H368" s="106"/>
      <c r="I368" s="106"/>
      <c r="J368" s="106"/>
      <c r="K368" s="100"/>
      <c r="L368" s="100"/>
      <c r="M368" s="100"/>
      <c r="N368" s="101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</row>
    <row r="369" customFormat="false" ht="12.75" hidden="false" customHeight="true" outlineLevel="0" collapsed="false">
      <c r="A369" s="110"/>
      <c r="B369" s="110"/>
      <c r="C369" s="110"/>
      <c r="D369" s="100"/>
      <c r="E369" s="106"/>
      <c r="F369" s="106"/>
      <c r="G369" s="106"/>
      <c r="H369" s="106"/>
      <c r="I369" s="106"/>
      <c r="J369" s="106"/>
      <c r="K369" s="100"/>
      <c r="L369" s="100"/>
      <c r="M369" s="100"/>
      <c r="N369" s="101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</row>
    <row r="370" customFormat="false" ht="12.75" hidden="false" customHeight="true" outlineLevel="0" collapsed="false">
      <c r="A370" s="110"/>
      <c r="B370" s="110"/>
      <c r="C370" s="110"/>
      <c r="D370" s="100"/>
      <c r="E370" s="106"/>
      <c r="F370" s="106"/>
      <c r="G370" s="106"/>
      <c r="H370" s="106"/>
      <c r="I370" s="106"/>
      <c r="J370" s="106"/>
      <c r="K370" s="100"/>
      <c r="L370" s="100"/>
      <c r="M370" s="100"/>
      <c r="N370" s="101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</row>
    <row r="371" customFormat="false" ht="12.75" hidden="false" customHeight="true" outlineLevel="0" collapsed="false">
      <c r="A371" s="110"/>
      <c r="B371" s="110"/>
      <c r="C371" s="110"/>
      <c r="D371" s="100"/>
      <c r="E371" s="106"/>
      <c r="F371" s="106"/>
      <c r="G371" s="106"/>
      <c r="H371" s="106"/>
      <c r="I371" s="106"/>
      <c r="J371" s="106"/>
      <c r="K371" s="100"/>
      <c r="L371" s="100"/>
      <c r="M371" s="100"/>
      <c r="N371" s="101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</row>
    <row r="372" customFormat="false" ht="12.75" hidden="false" customHeight="true" outlineLevel="0" collapsed="false">
      <c r="A372" s="110"/>
      <c r="B372" s="110"/>
      <c r="C372" s="110"/>
      <c r="D372" s="100"/>
      <c r="E372" s="106"/>
      <c r="F372" s="106"/>
      <c r="G372" s="106"/>
      <c r="H372" s="106"/>
      <c r="I372" s="106"/>
      <c r="J372" s="106"/>
      <c r="K372" s="100"/>
      <c r="L372" s="100"/>
      <c r="M372" s="100"/>
      <c r="N372" s="101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</row>
    <row r="373" customFormat="false" ht="12.75" hidden="false" customHeight="true" outlineLevel="0" collapsed="false">
      <c r="A373" s="110"/>
      <c r="B373" s="110"/>
      <c r="C373" s="110"/>
      <c r="D373" s="100"/>
      <c r="E373" s="106"/>
      <c r="F373" s="106"/>
      <c r="G373" s="106"/>
      <c r="H373" s="106"/>
      <c r="I373" s="106"/>
      <c r="J373" s="106"/>
      <c r="K373" s="100"/>
      <c r="L373" s="100"/>
      <c r="M373" s="100"/>
      <c r="N373" s="101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</row>
    <row r="374" customFormat="false" ht="12.75" hidden="false" customHeight="true" outlineLevel="0" collapsed="false">
      <c r="A374" s="110"/>
      <c r="B374" s="110"/>
      <c r="C374" s="110"/>
      <c r="D374" s="100"/>
      <c r="E374" s="106"/>
      <c r="F374" s="106"/>
      <c r="G374" s="106"/>
      <c r="H374" s="106"/>
      <c r="I374" s="106"/>
      <c r="J374" s="106"/>
      <c r="K374" s="100"/>
      <c r="L374" s="100"/>
      <c r="M374" s="100"/>
      <c r="N374" s="101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</row>
    <row r="375" customFormat="false" ht="12.75" hidden="false" customHeight="true" outlineLevel="0" collapsed="false">
      <c r="A375" s="110"/>
      <c r="B375" s="110"/>
      <c r="C375" s="110"/>
      <c r="D375" s="100"/>
      <c r="E375" s="106"/>
      <c r="F375" s="106"/>
      <c r="G375" s="106"/>
      <c r="H375" s="106"/>
      <c r="I375" s="106"/>
      <c r="J375" s="106"/>
      <c r="K375" s="100"/>
      <c r="L375" s="100"/>
      <c r="M375" s="100"/>
      <c r="N375" s="101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</row>
    <row r="376" customFormat="false" ht="12.75" hidden="false" customHeight="true" outlineLevel="0" collapsed="false">
      <c r="A376" s="110"/>
      <c r="B376" s="110"/>
      <c r="C376" s="110"/>
      <c r="D376" s="100"/>
      <c r="E376" s="106"/>
      <c r="F376" s="106"/>
      <c r="G376" s="106"/>
      <c r="H376" s="106"/>
      <c r="I376" s="106"/>
      <c r="J376" s="106"/>
      <c r="K376" s="100"/>
      <c r="L376" s="100"/>
      <c r="M376" s="100"/>
      <c r="N376" s="101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</row>
    <row r="377" customFormat="false" ht="12.75" hidden="false" customHeight="true" outlineLevel="0" collapsed="false">
      <c r="A377" s="110"/>
      <c r="B377" s="110"/>
      <c r="C377" s="110"/>
      <c r="D377" s="100"/>
      <c r="E377" s="106"/>
      <c r="F377" s="106"/>
      <c r="G377" s="106"/>
      <c r="H377" s="106"/>
      <c r="I377" s="106"/>
      <c r="J377" s="106"/>
      <c r="K377" s="100"/>
      <c r="L377" s="100"/>
      <c r="M377" s="100"/>
      <c r="N377" s="101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</row>
    <row r="378" customFormat="false" ht="12.75" hidden="false" customHeight="true" outlineLevel="0" collapsed="false">
      <c r="A378" s="110"/>
      <c r="B378" s="110"/>
      <c r="C378" s="110"/>
      <c r="D378" s="100"/>
      <c r="E378" s="106"/>
      <c r="F378" s="106"/>
      <c r="G378" s="106"/>
      <c r="H378" s="106"/>
      <c r="I378" s="106"/>
      <c r="J378" s="106"/>
      <c r="K378" s="100"/>
      <c r="L378" s="100"/>
      <c r="M378" s="100"/>
      <c r="N378" s="101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</row>
    <row r="379" customFormat="false" ht="12.75" hidden="false" customHeight="true" outlineLevel="0" collapsed="false">
      <c r="A379" s="110"/>
      <c r="B379" s="110"/>
      <c r="C379" s="110"/>
      <c r="D379" s="100"/>
      <c r="E379" s="106"/>
      <c r="F379" s="106"/>
      <c r="G379" s="106"/>
      <c r="H379" s="106"/>
      <c r="I379" s="106"/>
      <c r="J379" s="106"/>
      <c r="K379" s="100"/>
      <c r="L379" s="100"/>
      <c r="M379" s="100"/>
      <c r="N379" s="101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</row>
    <row r="380" customFormat="false" ht="12.75" hidden="false" customHeight="true" outlineLevel="0" collapsed="false">
      <c r="A380" s="110"/>
      <c r="B380" s="110"/>
      <c r="C380" s="110"/>
      <c r="D380" s="100"/>
      <c r="E380" s="106"/>
      <c r="F380" s="106"/>
      <c r="G380" s="106"/>
      <c r="H380" s="106"/>
      <c r="I380" s="106"/>
      <c r="J380" s="106"/>
      <c r="K380" s="100"/>
      <c r="L380" s="100"/>
      <c r="M380" s="100"/>
      <c r="N380" s="101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</row>
    <row r="381" customFormat="false" ht="12.75" hidden="false" customHeight="true" outlineLevel="0" collapsed="false">
      <c r="A381" s="110"/>
      <c r="B381" s="110"/>
      <c r="C381" s="110"/>
      <c r="D381" s="100"/>
      <c r="E381" s="106"/>
      <c r="F381" s="106"/>
      <c r="G381" s="106"/>
      <c r="H381" s="106"/>
      <c r="I381" s="106"/>
      <c r="J381" s="106"/>
      <c r="K381" s="100"/>
      <c r="L381" s="100"/>
      <c r="M381" s="100"/>
      <c r="N381" s="101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</row>
    <row r="382" customFormat="false" ht="12.75" hidden="false" customHeight="true" outlineLevel="0" collapsed="false">
      <c r="A382" s="110"/>
      <c r="B382" s="110"/>
      <c r="C382" s="110"/>
      <c r="D382" s="100"/>
      <c r="E382" s="106"/>
      <c r="F382" s="106"/>
      <c r="G382" s="106"/>
      <c r="H382" s="106"/>
      <c r="I382" s="106"/>
      <c r="J382" s="106"/>
      <c r="K382" s="100"/>
      <c r="L382" s="100"/>
      <c r="M382" s="100"/>
      <c r="N382" s="101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</row>
    <row r="383" customFormat="false" ht="12.75" hidden="false" customHeight="true" outlineLevel="0" collapsed="false">
      <c r="A383" s="110"/>
      <c r="B383" s="110"/>
      <c r="C383" s="110"/>
      <c r="D383" s="100"/>
      <c r="E383" s="106"/>
      <c r="F383" s="106"/>
      <c r="G383" s="106"/>
      <c r="H383" s="106"/>
      <c r="I383" s="106"/>
      <c r="J383" s="106"/>
      <c r="K383" s="100"/>
      <c r="L383" s="100"/>
      <c r="M383" s="100"/>
      <c r="N383" s="101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</row>
    <row r="384" customFormat="false" ht="12.75" hidden="false" customHeight="true" outlineLevel="0" collapsed="false">
      <c r="A384" s="110"/>
      <c r="B384" s="110"/>
      <c r="C384" s="110"/>
      <c r="D384" s="100"/>
      <c r="E384" s="106"/>
      <c r="F384" s="106"/>
      <c r="G384" s="106"/>
      <c r="H384" s="106"/>
      <c r="I384" s="106"/>
      <c r="J384" s="106"/>
      <c r="K384" s="100"/>
      <c r="L384" s="100"/>
      <c r="M384" s="100"/>
      <c r="N384" s="101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</row>
    <row r="385" customFormat="false" ht="12.75" hidden="false" customHeight="true" outlineLevel="0" collapsed="false">
      <c r="A385" s="110"/>
      <c r="B385" s="110"/>
      <c r="C385" s="110"/>
      <c r="D385" s="100"/>
      <c r="E385" s="106"/>
      <c r="F385" s="106"/>
      <c r="G385" s="106"/>
      <c r="H385" s="106"/>
      <c r="I385" s="106"/>
      <c r="J385" s="106"/>
      <c r="K385" s="100"/>
      <c r="L385" s="100"/>
      <c r="M385" s="100"/>
      <c r="N385" s="101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</row>
    <row r="386" customFormat="false" ht="12.75" hidden="false" customHeight="true" outlineLevel="0" collapsed="false">
      <c r="A386" s="110"/>
      <c r="B386" s="110"/>
      <c r="C386" s="110"/>
      <c r="D386" s="100"/>
      <c r="E386" s="106"/>
      <c r="F386" s="106"/>
      <c r="G386" s="106"/>
      <c r="H386" s="106"/>
      <c r="I386" s="106"/>
      <c r="J386" s="106"/>
      <c r="K386" s="100"/>
      <c r="L386" s="100"/>
      <c r="M386" s="100"/>
      <c r="N386" s="101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</row>
    <row r="387" customFormat="false" ht="12.75" hidden="false" customHeight="true" outlineLevel="0" collapsed="false">
      <c r="A387" s="110"/>
      <c r="B387" s="110"/>
      <c r="C387" s="110"/>
      <c r="D387" s="100"/>
      <c r="E387" s="106"/>
      <c r="F387" s="106"/>
      <c r="G387" s="106"/>
      <c r="H387" s="106"/>
      <c r="I387" s="106"/>
      <c r="J387" s="106"/>
      <c r="K387" s="100"/>
      <c r="L387" s="100"/>
      <c r="M387" s="100"/>
      <c r="N387" s="101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</row>
    <row r="388" customFormat="false" ht="12.75" hidden="false" customHeight="true" outlineLevel="0" collapsed="false">
      <c r="A388" s="110"/>
      <c r="B388" s="110"/>
      <c r="C388" s="110"/>
      <c r="D388" s="100"/>
      <c r="E388" s="106"/>
      <c r="F388" s="106"/>
      <c r="G388" s="106"/>
      <c r="H388" s="106"/>
      <c r="I388" s="106"/>
      <c r="J388" s="106"/>
      <c r="K388" s="100"/>
      <c r="L388" s="100"/>
      <c r="M388" s="100"/>
      <c r="N388" s="101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</row>
    <row r="389" customFormat="false" ht="12.75" hidden="false" customHeight="true" outlineLevel="0" collapsed="false">
      <c r="A389" s="110"/>
      <c r="B389" s="110"/>
      <c r="C389" s="110"/>
      <c r="D389" s="100"/>
      <c r="E389" s="106"/>
      <c r="F389" s="106"/>
      <c r="G389" s="106"/>
      <c r="H389" s="106"/>
      <c r="I389" s="106"/>
      <c r="J389" s="106"/>
      <c r="K389" s="100"/>
      <c r="L389" s="100"/>
      <c r="M389" s="100"/>
      <c r="N389" s="101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</row>
    <row r="390" customFormat="false" ht="12.75" hidden="false" customHeight="true" outlineLevel="0" collapsed="false">
      <c r="A390" s="110"/>
      <c r="B390" s="110"/>
      <c r="C390" s="110"/>
      <c r="D390" s="100"/>
      <c r="E390" s="106"/>
      <c r="F390" s="106"/>
      <c r="G390" s="106"/>
      <c r="H390" s="106"/>
      <c r="I390" s="106"/>
      <c r="J390" s="106"/>
      <c r="K390" s="100"/>
      <c r="L390" s="100"/>
      <c r="M390" s="100"/>
      <c r="N390" s="101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</row>
    <row r="391" customFormat="false" ht="12.75" hidden="false" customHeight="true" outlineLevel="0" collapsed="false">
      <c r="A391" s="110"/>
      <c r="B391" s="110"/>
      <c r="C391" s="110"/>
      <c r="D391" s="100"/>
      <c r="E391" s="106"/>
      <c r="F391" s="106"/>
      <c r="G391" s="106"/>
      <c r="H391" s="106"/>
      <c r="I391" s="106"/>
      <c r="J391" s="106"/>
      <c r="K391" s="100"/>
      <c r="L391" s="100"/>
      <c r="M391" s="100"/>
      <c r="N391" s="101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</row>
    <row r="392" customFormat="false" ht="12.75" hidden="false" customHeight="true" outlineLevel="0" collapsed="false">
      <c r="A392" s="110"/>
      <c r="B392" s="110"/>
      <c r="C392" s="110"/>
      <c r="D392" s="100"/>
      <c r="E392" s="106"/>
      <c r="F392" s="106"/>
      <c r="G392" s="106"/>
      <c r="H392" s="106"/>
      <c r="I392" s="106"/>
      <c r="J392" s="106"/>
      <c r="K392" s="100"/>
      <c r="L392" s="100"/>
      <c r="M392" s="100"/>
      <c r="N392" s="101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</row>
    <row r="393" customFormat="false" ht="12.75" hidden="false" customHeight="true" outlineLevel="0" collapsed="false">
      <c r="A393" s="110"/>
      <c r="B393" s="110"/>
      <c r="C393" s="110"/>
      <c r="D393" s="100"/>
      <c r="E393" s="106"/>
      <c r="F393" s="106"/>
      <c r="G393" s="106"/>
      <c r="H393" s="106"/>
      <c r="I393" s="106"/>
      <c r="J393" s="106"/>
      <c r="K393" s="100"/>
      <c r="L393" s="100"/>
      <c r="M393" s="100"/>
      <c r="N393" s="101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</row>
    <row r="394" customFormat="false" ht="12.75" hidden="false" customHeight="true" outlineLevel="0" collapsed="false">
      <c r="A394" s="110"/>
      <c r="B394" s="110"/>
      <c r="C394" s="110"/>
      <c r="D394" s="100"/>
      <c r="E394" s="106"/>
      <c r="F394" s="106"/>
      <c r="G394" s="106"/>
      <c r="H394" s="106"/>
      <c r="I394" s="106"/>
      <c r="J394" s="106"/>
      <c r="K394" s="100"/>
      <c r="L394" s="100"/>
      <c r="M394" s="100"/>
      <c r="N394" s="101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</row>
    <row r="395" customFormat="false" ht="12.75" hidden="false" customHeight="true" outlineLevel="0" collapsed="false">
      <c r="A395" s="110"/>
      <c r="B395" s="110"/>
      <c r="C395" s="110"/>
      <c r="D395" s="100"/>
      <c r="E395" s="106"/>
      <c r="F395" s="106"/>
      <c r="G395" s="106"/>
      <c r="H395" s="106"/>
      <c r="I395" s="106"/>
      <c r="J395" s="106"/>
      <c r="K395" s="100"/>
      <c r="L395" s="100"/>
      <c r="M395" s="100"/>
      <c r="N395" s="101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</row>
    <row r="396" customFormat="false" ht="12.75" hidden="false" customHeight="true" outlineLevel="0" collapsed="false">
      <c r="A396" s="110"/>
      <c r="B396" s="110"/>
      <c r="C396" s="110"/>
      <c r="D396" s="100"/>
      <c r="E396" s="106"/>
      <c r="F396" s="106"/>
      <c r="G396" s="106"/>
      <c r="H396" s="106"/>
      <c r="I396" s="106"/>
      <c r="J396" s="106"/>
      <c r="K396" s="100"/>
      <c r="L396" s="100"/>
      <c r="M396" s="100"/>
      <c r="N396" s="101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</row>
    <row r="397" customFormat="false" ht="12.75" hidden="false" customHeight="true" outlineLevel="0" collapsed="false">
      <c r="A397" s="110"/>
      <c r="B397" s="110"/>
      <c r="C397" s="110"/>
      <c r="D397" s="100"/>
      <c r="E397" s="106"/>
      <c r="F397" s="106"/>
      <c r="G397" s="106"/>
      <c r="H397" s="106"/>
      <c r="I397" s="106"/>
      <c r="J397" s="106"/>
      <c r="K397" s="100"/>
      <c r="L397" s="100"/>
      <c r="M397" s="100"/>
      <c r="N397" s="101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</row>
    <row r="398" customFormat="false" ht="12.75" hidden="false" customHeight="true" outlineLevel="0" collapsed="false">
      <c r="A398" s="110"/>
      <c r="B398" s="110"/>
      <c r="C398" s="110"/>
      <c r="D398" s="100"/>
      <c r="E398" s="106"/>
      <c r="F398" s="106"/>
      <c r="G398" s="106"/>
      <c r="H398" s="106"/>
      <c r="I398" s="106"/>
      <c r="J398" s="106"/>
      <c r="K398" s="100"/>
      <c r="L398" s="100"/>
      <c r="M398" s="100"/>
      <c r="N398" s="101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</row>
    <row r="399" customFormat="false" ht="12.75" hidden="false" customHeight="true" outlineLevel="0" collapsed="false">
      <c r="A399" s="110"/>
      <c r="B399" s="110"/>
      <c r="C399" s="110"/>
      <c r="D399" s="100"/>
      <c r="E399" s="106"/>
      <c r="F399" s="106"/>
      <c r="G399" s="106"/>
      <c r="H399" s="106"/>
      <c r="I399" s="106"/>
      <c r="J399" s="106"/>
      <c r="K399" s="100"/>
      <c r="L399" s="100"/>
      <c r="M399" s="100"/>
      <c r="N399" s="101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</row>
    <row r="400" customFormat="false" ht="12.75" hidden="false" customHeight="true" outlineLevel="0" collapsed="false">
      <c r="A400" s="110"/>
      <c r="B400" s="110"/>
      <c r="C400" s="110"/>
      <c r="D400" s="100"/>
      <c r="E400" s="106"/>
      <c r="F400" s="106"/>
      <c r="G400" s="106"/>
      <c r="H400" s="106"/>
      <c r="I400" s="106"/>
      <c r="J400" s="106"/>
      <c r="K400" s="100"/>
      <c r="L400" s="100"/>
      <c r="M400" s="100"/>
      <c r="N400" s="101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</row>
    <row r="401" customFormat="false" ht="12.75" hidden="false" customHeight="true" outlineLevel="0" collapsed="false">
      <c r="A401" s="110"/>
      <c r="B401" s="110"/>
      <c r="C401" s="110"/>
      <c r="D401" s="100"/>
      <c r="E401" s="106"/>
      <c r="F401" s="106"/>
      <c r="G401" s="106"/>
      <c r="H401" s="106"/>
      <c r="I401" s="106"/>
      <c r="J401" s="106"/>
      <c r="K401" s="100"/>
      <c r="L401" s="100"/>
      <c r="M401" s="100"/>
      <c r="N401" s="101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</row>
    <row r="402" customFormat="false" ht="12.75" hidden="false" customHeight="true" outlineLevel="0" collapsed="false">
      <c r="A402" s="110"/>
      <c r="B402" s="110"/>
      <c r="C402" s="110"/>
      <c r="D402" s="100"/>
      <c r="E402" s="106"/>
      <c r="F402" s="106"/>
      <c r="G402" s="106"/>
      <c r="H402" s="106"/>
      <c r="I402" s="106"/>
      <c r="J402" s="106"/>
      <c r="K402" s="100"/>
      <c r="L402" s="100"/>
      <c r="M402" s="100"/>
      <c r="N402" s="101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</row>
    <row r="403" customFormat="false" ht="12.75" hidden="false" customHeight="true" outlineLevel="0" collapsed="false">
      <c r="A403" s="110"/>
      <c r="B403" s="110"/>
      <c r="C403" s="110"/>
      <c r="D403" s="100"/>
      <c r="E403" s="106"/>
      <c r="F403" s="106"/>
      <c r="G403" s="106"/>
      <c r="H403" s="106"/>
      <c r="I403" s="106"/>
      <c r="J403" s="106"/>
      <c r="K403" s="100"/>
      <c r="L403" s="100"/>
      <c r="M403" s="100"/>
      <c r="N403" s="101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</row>
    <row r="404" customFormat="false" ht="12.75" hidden="false" customHeight="true" outlineLevel="0" collapsed="false">
      <c r="A404" s="110"/>
      <c r="B404" s="110"/>
      <c r="C404" s="110"/>
      <c r="D404" s="100"/>
      <c r="E404" s="106"/>
      <c r="F404" s="106"/>
      <c r="G404" s="106"/>
      <c r="H404" s="106"/>
      <c r="I404" s="106"/>
      <c r="J404" s="106"/>
      <c r="K404" s="100"/>
      <c r="L404" s="100"/>
      <c r="M404" s="100"/>
      <c r="N404" s="101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</row>
    <row r="405" customFormat="false" ht="12.75" hidden="false" customHeight="true" outlineLevel="0" collapsed="false">
      <c r="A405" s="110"/>
      <c r="B405" s="110"/>
      <c r="C405" s="110"/>
      <c r="D405" s="100"/>
      <c r="E405" s="106"/>
      <c r="F405" s="106"/>
      <c r="G405" s="106"/>
      <c r="H405" s="106"/>
      <c r="I405" s="106"/>
      <c r="J405" s="106"/>
      <c r="K405" s="100"/>
      <c r="L405" s="100"/>
      <c r="M405" s="100"/>
      <c r="N405" s="101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</row>
    <row r="406" customFormat="false" ht="12.75" hidden="false" customHeight="true" outlineLevel="0" collapsed="false">
      <c r="A406" s="110"/>
      <c r="B406" s="110"/>
      <c r="C406" s="110"/>
      <c r="D406" s="100"/>
      <c r="E406" s="106"/>
      <c r="F406" s="106"/>
      <c r="G406" s="106"/>
      <c r="H406" s="106"/>
      <c r="I406" s="106"/>
      <c r="J406" s="106"/>
      <c r="K406" s="100"/>
      <c r="L406" s="100"/>
      <c r="M406" s="100"/>
      <c r="N406" s="101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</row>
    <row r="407" customFormat="false" ht="12.75" hidden="false" customHeight="true" outlineLevel="0" collapsed="false">
      <c r="A407" s="110"/>
      <c r="B407" s="110"/>
      <c r="C407" s="110"/>
      <c r="D407" s="100"/>
      <c r="E407" s="106"/>
      <c r="F407" s="106"/>
      <c r="G407" s="106"/>
      <c r="H407" s="106"/>
      <c r="I407" s="106"/>
      <c r="J407" s="106"/>
      <c r="K407" s="100"/>
      <c r="L407" s="100"/>
      <c r="M407" s="100"/>
      <c r="N407" s="101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</row>
    <row r="408" customFormat="false" ht="12.75" hidden="false" customHeight="true" outlineLevel="0" collapsed="false">
      <c r="A408" s="110"/>
      <c r="B408" s="110"/>
      <c r="C408" s="110"/>
      <c r="D408" s="100"/>
      <c r="E408" s="106"/>
      <c r="F408" s="106"/>
      <c r="G408" s="106"/>
      <c r="H408" s="106"/>
      <c r="I408" s="106"/>
      <c r="J408" s="106"/>
      <c r="K408" s="100"/>
      <c r="L408" s="100"/>
      <c r="M408" s="100"/>
      <c r="N408" s="101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</row>
    <row r="409" customFormat="false" ht="12.75" hidden="false" customHeight="true" outlineLevel="0" collapsed="false">
      <c r="A409" s="110"/>
      <c r="B409" s="110"/>
      <c r="C409" s="110"/>
      <c r="D409" s="100"/>
      <c r="E409" s="106"/>
      <c r="F409" s="106"/>
      <c r="G409" s="106"/>
      <c r="H409" s="106"/>
      <c r="I409" s="106"/>
      <c r="J409" s="106"/>
      <c r="K409" s="100"/>
      <c r="L409" s="100"/>
      <c r="M409" s="100"/>
      <c r="N409" s="101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</row>
    <row r="410" customFormat="false" ht="12.75" hidden="false" customHeight="true" outlineLevel="0" collapsed="false">
      <c r="A410" s="110"/>
      <c r="B410" s="110"/>
      <c r="C410" s="110"/>
      <c r="D410" s="100"/>
      <c r="E410" s="106"/>
      <c r="F410" s="106"/>
      <c r="G410" s="106"/>
      <c r="H410" s="106"/>
      <c r="I410" s="106"/>
      <c r="J410" s="106"/>
      <c r="K410" s="100"/>
      <c r="L410" s="100"/>
      <c r="M410" s="100"/>
      <c r="N410" s="101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</row>
    <row r="411" customFormat="false" ht="12.75" hidden="false" customHeight="true" outlineLevel="0" collapsed="false">
      <c r="A411" s="110"/>
      <c r="B411" s="110"/>
      <c r="C411" s="110"/>
      <c r="D411" s="100"/>
      <c r="E411" s="106"/>
      <c r="F411" s="106"/>
      <c r="G411" s="106"/>
      <c r="H411" s="106"/>
      <c r="I411" s="106"/>
      <c r="J411" s="106"/>
      <c r="K411" s="100"/>
      <c r="L411" s="100"/>
      <c r="M411" s="100"/>
      <c r="N411" s="101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</row>
    <row r="412" customFormat="false" ht="12.75" hidden="false" customHeight="true" outlineLevel="0" collapsed="false">
      <c r="A412" s="110"/>
      <c r="B412" s="110"/>
      <c r="C412" s="110"/>
      <c r="D412" s="100"/>
      <c r="E412" s="106"/>
      <c r="F412" s="106"/>
      <c r="G412" s="106"/>
      <c r="H412" s="106"/>
      <c r="I412" s="106"/>
      <c r="J412" s="106"/>
      <c r="K412" s="100"/>
      <c r="L412" s="100"/>
      <c r="M412" s="100"/>
      <c r="N412" s="101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</row>
    <row r="413" customFormat="false" ht="12.75" hidden="false" customHeight="true" outlineLevel="0" collapsed="false">
      <c r="A413" s="110"/>
      <c r="B413" s="110"/>
      <c r="C413" s="110"/>
      <c r="D413" s="100"/>
      <c r="E413" s="106"/>
      <c r="F413" s="106"/>
      <c r="G413" s="106"/>
      <c r="H413" s="106"/>
      <c r="I413" s="106"/>
      <c r="J413" s="106"/>
      <c r="K413" s="100"/>
      <c r="L413" s="100"/>
      <c r="M413" s="100"/>
      <c r="N413" s="101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</row>
    <row r="414" customFormat="false" ht="12.75" hidden="false" customHeight="true" outlineLevel="0" collapsed="false">
      <c r="A414" s="110"/>
      <c r="B414" s="110"/>
      <c r="C414" s="110"/>
      <c r="D414" s="100"/>
      <c r="E414" s="106"/>
      <c r="F414" s="106"/>
      <c r="G414" s="106"/>
      <c r="H414" s="106"/>
      <c r="I414" s="106"/>
      <c r="J414" s="106"/>
      <c r="K414" s="100"/>
      <c r="L414" s="100"/>
      <c r="M414" s="100"/>
      <c r="N414" s="101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</row>
    <row r="415" customFormat="false" ht="12.75" hidden="false" customHeight="true" outlineLevel="0" collapsed="false">
      <c r="A415" s="110"/>
      <c r="B415" s="110"/>
      <c r="C415" s="110"/>
      <c r="D415" s="100"/>
      <c r="E415" s="106"/>
      <c r="F415" s="106"/>
      <c r="G415" s="106"/>
      <c r="H415" s="106"/>
      <c r="I415" s="106"/>
      <c r="J415" s="106"/>
      <c r="K415" s="100"/>
      <c r="L415" s="100"/>
      <c r="M415" s="100"/>
      <c r="N415" s="101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</row>
    <row r="416" customFormat="false" ht="12.75" hidden="false" customHeight="true" outlineLevel="0" collapsed="false">
      <c r="A416" s="110"/>
      <c r="B416" s="110"/>
      <c r="C416" s="110"/>
      <c r="D416" s="100"/>
      <c r="E416" s="106"/>
      <c r="F416" s="106"/>
      <c r="G416" s="106"/>
      <c r="H416" s="106"/>
      <c r="I416" s="106"/>
      <c r="J416" s="106"/>
      <c r="K416" s="100"/>
      <c r="L416" s="100"/>
      <c r="M416" s="100"/>
      <c r="N416" s="101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</row>
    <row r="417" customFormat="false" ht="12.75" hidden="false" customHeight="true" outlineLevel="0" collapsed="false">
      <c r="A417" s="110"/>
      <c r="B417" s="110"/>
      <c r="C417" s="110"/>
      <c r="D417" s="100"/>
      <c r="E417" s="106"/>
      <c r="F417" s="106"/>
      <c r="G417" s="106"/>
      <c r="H417" s="106"/>
      <c r="I417" s="106"/>
      <c r="J417" s="106"/>
      <c r="K417" s="100"/>
      <c r="L417" s="100"/>
      <c r="M417" s="100"/>
      <c r="N417" s="101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</row>
    <row r="418" customFormat="false" ht="12.75" hidden="false" customHeight="true" outlineLevel="0" collapsed="false">
      <c r="A418" s="110"/>
      <c r="B418" s="110"/>
      <c r="C418" s="110"/>
      <c r="D418" s="100"/>
      <c r="E418" s="106"/>
      <c r="F418" s="106"/>
      <c r="G418" s="106"/>
      <c r="H418" s="106"/>
      <c r="I418" s="106"/>
      <c r="J418" s="106"/>
      <c r="K418" s="100"/>
      <c r="L418" s="100"/>
      <c r="M418" s="100"/>
      <c r="N418" s="101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</row>
    <row r="419" customFormat="false" ht="12.75" hidden="false" customHeight="true" outlineLevel="0" collapsed="false">
      <c r="A419" s="110"/>
      <c r="B419" s="110"/>
      <c r="C419" s="110"/>
      <c r="D419" s="100"/>
      <c r="E419" s="106"/>
      <c r="F419" s="106"/>
      <c r="G419" s="106"/>
      <c r="H419" s="106"/>
      <c r="I419" s="106"/>
      <c r="J419" s="106"/>
      <c r="K419" s="100"/>
      <c r="L419" s="100"/>
      <c r="M419" s="100"/>
      <c r="N419" s="101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</row>
    <row r="420" customFormat="false" ht="12.75" hidden="false" customHeight="true" outlineLevel="0" collapsed="false">
      <c r="A420" s="110"/>
      <c r="B420" s="110"/>
      <c r="C420" s="110"/>
      <c r="D420" s="100"/>
      <c r="E420" s="106"/>
      <c r="F420" s="106"/>
      <c r="G420" s="106"/>
      <c r="H420" s="106"/>
      <c r="I420" s="106"/>
      <c r="J420" s="106"/>
      <c r="K420" s="100"/>
      <c r="L420" s="100"/>
      <c r="M420" s="100"/>
      <c r="N420" s="101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</row>
    <row r="421" customFormat="false" ht="12.75" hidden="false" customHeight="true" outlineLevel="0" collapsed="false">
      <c r="A421" s="110"/>
      <c r="B421" s="110"/>
      <c r="C421" s="110"/>
      <c r="D421" s="100"/>
      <c r="E421" s="106"/>
      <c r="F421" s="106"/>
      <c r="G421" s="106"/>
      <c r="H421" s="106"/>
      <c r="I421" s="106"/>
      <c r="J421" s="106"/>
      <c r="K421" s="100"/>
      <c r="L421" s="100"/>
      <c r="M421" s="100"/>
      <c r="N421" s="101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</row>
    <row r="422" customFormat="false" ht="12.75" hidden="false" customHeight="true" outlineLevel="0" collapsed="false">
      <c r="A422" s="110"/>
      <c r="B422" s="110"/>
      <c r="C422" s="110"/>
      <c r="D422" s="100"/>
      <c r="E422" s="106"/>
      <c r="F422" s="106"/>
      <c r="G422" s="106"/>
      <c r="H422" s="106"/>
      <c r="I422" s="106"/>
      <c r="J422" s="106"/>
      <c r="K422" s="100"/>
      <c r="L422" s="100"/>
      <c r="M422" s="100"/>
      <c r="N422" s="101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</row>
    <row r="423" customFormat="false" ht="12.75" hidden="false" customHeight="true" outlineLevel="0" collapsed="false">
      <c r="A423" s="110"/>
      <c r="B423" s="110"/>
      <c r="C423" s="110"/>
      <c r="D423" s="100"/>
      <c r="E423" s="106"/>
      <c r="F423" s="106"/>
      <c r="G423" s="106"/>
      <c r="H423" s="106"/>
      <c r="I423" s="106"/>
      <c r="J423" s="106"/>
      <c r="K423" s="100"/>
      <c r="L423" s="100"/>
      <c r="M423" s="100"/>
      <c r="N423" s="101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</row>
    <row r="424" customFormat="false" ht="12.75" hidden="false" customHeight="true" outlineLevel="0" collapsed="false">
      <c r="A424" s="110"/>
      <c r="B424" s="110"/>
      <c r="C424" s="110"/>
      <c r="D424" s="100"/>
      <c r="E424" s="106"/>
      <c r="F424" s="106"/>
      <c r="G424" s="106"/>
      <c r="H424" s="106"/>
      <c r="I424" s="106"/>
      <c r="J424" s="106"/>
      <c r="K424" s="100"/>
      <c r="L424" s="100"/>
      <c r="M424" s="100"/>
      <c r="N424" s="101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</row>
    <row r="425" customFormat="false" ht="12.75" hidden="false" customHeight="true" outlineLevel="0" collapsed="false">
      <c r="A425" s="110"/>
      <c r="B425" s="110"/>
      <c r="C425" s="110"/>
      <c r="D425" s="100"/>
      <c r="E425" s="106"/>
      <c r="F425" s="106"/>
      <c r="G425" s="106"/>
      <c r="H425" s="106"/>
      <c r="I425" s="106"/>
      <c r="J425" s="106"/>
      <c r="K425" s="100"/>
      <c r="L425" s="100"/>
      <c r="M425" s="100"/>
      <c r="N425" s="101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</row>
    <row r="426" customFormat="false" ht="12.75" hidden="false" customHeight="true" outlineLevel="0" collapsed="false">
      <c r="A426" s="110"/>
      <c r="B426" s="110"/>
      <c r="C426" s="110"/>
      <c r="D426" s="100"/>
      <c r="E426" s="106"/>
      <c r="F426" s="106"/>
      <c r="G426" s="106"/>
      <c r="H426" s="106"/>
      <c r="I426" s="106"/>
      <c r="J426" s="106"/>
      <c r="K426" s="100"/>
      <c r="L426" s="100"/>
      <c r="M426" s="100"/>
      <c r="N426" s="101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</row>
    <row r="427" customFormat="false" ht="12.75" hidden="false" customHeight="true" outlineLevel="0" collapsed="false">
      <c r="A427" s="110"/>
      <c r="B427" s="110"/>
      <c r="C427" s="110"/>
      <c r="D427" s="100"/>
      <c r="E427" s="106"/>
      <c r="F427" s="106"/>
      <c r="G427" s="106"/>
      <c r="H427" s="106"/>
      <c r="I427" s="106"/>
      <c r="J427" s="106"/>
      <c r="K427" s="100"/>
      <c r="L427" s="100"/>
      <c r="M427" s="100"/>
      <c r="N427" s="101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</row>
    <row r="428" customFormat="false" ht="12.75" hidden="false" customHeight="true" outlineLevel="0" collapsed="false">
      <c r="A428" s="110"/>
      <c r="B428" s="110"/>
      <c r="C428" s="110"/>
      <c r="D428" s="100"/>
      <c r="E428" s="106"/>
      <c r="F428" s="106"/>
      <c r="G428" s="106"/>
      <c r="H428" s="106"/>
      <c r="I428" s="106"/>
      <c r="J428" s="106"/>
      <c r="K428" s="100"/>
      <c r="L428" s="100"/>
      <c r="M428" s="100"/>
      <c r="N428" s="101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</row>
    <row r="429" customFormat="false" ht="12.75" hidden="false" customHeight="true" outlineLevel="0" collapsed="false">
      <c r="A429" s="110"/>
      <c r="B429" s="110"/>
      <c r="C429" s="110"/>
      <c r="D429" s="100"/>
      <c r="E429" s="106"/>
      <c r="F429" s="106"/>
      <c r="G429" s="106"/>
      <c r="H429" s="106"/>
      <c r="I429" s="106"/>
      <c r="J429" s="106"/>
      <c r="K429" s="100"/>
      <c r="L429" s="100"/>
      <c r="M429" s="100"/>
      <c r="N429" s="101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</row>
    <row r="430" customFormat="false" ht="12.75" hidden="false" customHeight="true" outlineLevel="0" collapsed="false">
      <c r="A430" s="110"/>
      <c r="B430" s="110"/>
      <c r="C430" s="110"/>
      <c r="D430" s="100"/>
      <c r="E430" s="106"/>
      <c r="F430" s="106"/>
      <c r="G430" s="106"/>
      <c r="H430" s="106"/>
      <c r="I430" s="106"/>
      <c r="J430" s="106"/>
      <c r="K430" s="100"/>
      <c r="L430" s="100"/>
      <c r="M430" s="100"/>
      <c r="N430" s="101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</row>
    <row r="431" customFormat="false" ht="12.75" hidden="false" customHeight="true" outlineLevel="0" collapsed="false">
      <c r="A431" s="110"/>
      <c r="B431" s="110"/>
      <c r="C431" s="110"/>
      <c r="D431" s="100"/>
      <c r="E431" s="106"/>
      <c r="F431" s="106"/>
      <c r="G431" s="106"/>
      <c r="H431" s="106"/>
      <c r="I431" s="106"/>
      <c r="J431" s="106"/>
      <c r="K431" s="100"/>
      <c r="L431" s="100"/>
      <c r="M431" s="100"/>
      <c r="N431" s="101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</row>
    <row r="432" customFormat="false" ht="12.75" hidden="false" customHeight="true" outlineLevel="0" collapsed="false">
      <c r="A432" s="110"/>
      <c r="B432" s="110"/>
      <c r="C432" s="110"/>
      <c r="D432" s="100"/>
      <c r="E432" s="106"/>
      <c r="F432" s="106"/>
      <c r="G432" s="106"/>
      <c r="H432" s="106"/>
      <c r="I432" s="106"/>
      <c r="J432" s="106"/>
      <c r="K432" s="100"/>
      <c r="L432" s="100"/>
      <c r="M432" s="100"/>
      <c r="N432" s="101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</row>
    <row r="433" customFormat="false" ht="12.75" hidden="false" customHeight="true" outlineLevel="0" collapsed="false">
      <c r="A433" s="110"/>
      <c r="B433" s="110"/>
      <c r="C433" s="110"/>
      <c r="D433" s="100"/>
      <c r="E433" s="106"/>
      <c r="F433" s="106"/>
      <c r="G433" s="106"/>
      <c r="H433" s="106"/>
      <c r="I433" s="106"/>
      <c r="J433" s="106"/>
      <c r="K433" s="100"/>
      <c r="L433" s="100"/>
      <c r="M433" s="100"/>
      <c r="N433" s="101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</row>
    <row r="434" customFormat="false" ht="12.75" hidden="false" customHeight="true" outlineLevel="0" collapsed="false">
      <c r="A434" s="110"/>
      <c r="B434" s="110"/>
      <c r="C434" s="110"/>
      <c r="D434" s="100"/>
      <c r="E434" s="106"/>
      <c r="F434" s="106"/>
      <c r="G434" s="106"/>
      <c r="H434" s="106"/>
      <c r="I434" s="106"/>
      <c r="J434" s="106"/>
      <c r="K434" s="100"/>
      <c r="L434" s="100"/>
      <c r="M434" s="100"/>
      <c r="N434" s="101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</row>
    <row r="435" customFormat="false" ht="12.75" hidden="false" customHeight="true" outlineLevel="0" collapsed="false">
      <c r="A435" s="110"/>
      <c r="B435" s="110"/>
      <c r="C435" s="110"/>
      <c r="D435" s="100"/>
      <c r="E435" s="106"/>
      <c r="F435" s="106"/>
      <c r="G435" s="106"/>
      <c r="H435" s="106"/>
      <c r="I435" s="106"/>
      <c r="J435" s="106"/>
      <c r="K435" s="100"/>
      <c r="L435" s="100"/>
      <c r="M435" s="100"/>
      <c r="N435" s="101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</row>
    <row r="436" customFormat="false" ht="12.75" hidden="false" customHeight="true" outlineLevel="0" collapsed="false">
      <c r="A436" s="110"/>
      <c r="B436" s="110"/>
      <c r="C436" s="110"/>
      <c r="D436" s="100"/>
      <c r="E436" s="106"/>
      <c r="F436" s="106"/>
      <c r="G436" s="106"/>
      <c r="H436" s="106"/>
      <c r="I436" s="106"/>
      <c r="J436" s="106"/>
      <c r="K436" s="100"/>
      <c r="L436" s="100"/>
      <c r="M436" s="100"/>
      <c r="N436" s="101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</row>
    <row r="437" customFormat="false" ht="12.75" hidden="false" customHeight="true" outlineLevel="0" collapsed="false">
      <c r="A437" s="110"/>
      <c r="B437" s="110"/>
      <c r="C437" s="110"/>
      <c r="D437" s="100"/>
      <c r="E437" s="106"/>
      <c r="F437" s="106"/>
      <c r="G437" s="106"/>
      <c r="H437" s="106"/>
      <c r="I437" s="106"/>
      <c r="J437" s="106"/>
      <c r="K437" s="100"/>
      <c r="L437" s="100"/>
      <c r="M437" s="100"/>
      <c r="N437" s="101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</row>
    <row r="438" customFormat="false" ht="12.75" hidden="false" customHeight="true" outlineLevel="0" collapsed="false">
      <c r="A438" s="110"/>
      <c r="B438" s="110"/>
      <c r="C438" s="110"/>
      <c r="D438" s="100"/>
      <c r="E438" s="106"/>
      <c r="F438" s="106"/>
      <c r="G438" s="106"/>
      <c r="H438" s="106"/>
      <c r="I438" s="106"/>
      <c r="J438" s="106"/>
      <c r="K438" s="100"/>
      <c r="L438" s="100"/>
      <c r="M438" s="100"/>
      <c r="N438" s="101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</row>
    <row r="439" customFormat="false" ht="12.75" hidden="false" customHeight="true" outlineLevel="0" collapsed="false">
      <c r="A439" s="110"/>
      <c r="B439" s="110"/>
      <c r="C439" s="110"/>
      <c r="D439" s="100"/>
      <c r="E439" s="106"/>
      <c r="F439" s="106"/>
      <c r="G439" s="106"/>
      <c r="H439" s="106"/>
      <c r="I439" s="106"/>
      <c r="J439" s="106"/>
      <c r="K439" s="100"/>
      <c r="L439" s="100"/>
      <c r="M439" s="100"/>
      <c r="N439" s="101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</row>
    <row r="440" customFormat="false" ht="12.75" hidden="false" customHeight="true" outlineLevel="0" collapsed="false">
      <c r="A440" s="110"/>
      <c r="B440" s="110"/>
      <c r="C440" s="110"/>
      <c r="D440" s="100"/>
      <c r="E440" s="106"/>
      <c r="F440" s="106"/>
      <c r="G440" s="106"/>
      <c r="H440" s="106"/>
      <c r="I440" s="106"/>
      <c r="J440" s="106"/>
      <c r="K440" s="100"/>
      <c r="L440" s="100"/>
      <c r="M440" s="100"/>
      <c r="N440" s="101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</row>
    <row r="441" customFormat="false" ht="12.75" hidden="false" customHeight="true" outlineLevel="0" collapsed="false">
      <c r="A441" s="110"/>
      <c r="B441" s="110"/>
      <c r="C441" s="110"/>
      <c r="D441" s="100"/>
      <c r="E441" s="106"/>
      <c r="F441" s="106"/>
      <c r="G441" s="106"/>
      <c r="H441" s="106"/>
      <c r="I441" s="106"/>
      <c r="J441" s="106"/>
      <c r="K441" s="100"/>
      <c r="L441" s="100"/>
      <c r="M441" s="100"/>
      <c r="N441" s="101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</row>
    <row r="442" customFormat="false" ht="12.75" hidden="false" customHeight="true" outlineLevel="0" collapsed="false">
      <c r="A442" s="110"/>
      <c r="B442" s="110"/>
      <c r="C442" s="110"/>
      <c r="D442" s="100"/>
      <c r="E442" s="106"/>
      <c r="F442" s="106"/>
      <c r="G442" s="106"/>
      <c r="H442" s="106"/>
      <c r="I442" s="106"/>
      <c r="J442" s="106"/>
      <c r="K442" s="100"/>
      <c r="L442" s="100"/>
      <c r="M442" s="100"/>
      <c r="N442" s="101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</row>
    <row r="443" customFormat="false" ht="12.75" hidden="false" customHeight="true" outlineLevel="0" collapsed="false">
      <c r="A443" s="110"/>
      <c r="B443" s="110"/>
      <c r="C443" s="110"/>
      <c r="D443" s="100"/>
      <c r="E443" s="106"/>
      <c r="F443" s="106"/>
      <c r="G443" s="106"/>
      <c r="H443" s="106"/>
      <c r="I443" s="106"/>
      <c r="J443" s="106"/>
      <c r="K443" s="100"/>
      <c r="L443" s="100"/>
      <c r="M443" s="100"/>
      <c r="N443" s="101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</row>
    <row r="444" customFormat="false" ht="12.75" hidden="false" customHeight="true" outlineLevel="0" collapsed="false">
      <c r="A444" s="110"/>
      <c r="B444" s="110"/>
      <c r="C444" s="110"/>
      <c r="D444" s="100"/>
      <c r="E444" s="106"/>
      <c r="F444" s="106"/>
      <c r="G444" s="106"/>
      <c r="H444" s="106"/>
      <c r="I444" s="106"/>
      <c r="J444" s="106"/>
      <c r="K444" s="100"/>
      <c r="L444" s="100"/>
      <c r="M444" s="100"/>
      <c r="N444" s="101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</row>
    <row r="445" customFormat="false" ht="12.75" hidden="false" customHeight="true" outlineLevel="0" collapsed="false">
      <c r="A445" s="110"/>
      <c r="B445" s="110"/>
      <c r="C445" s="110"/>
      <c r="D445" s="100"/>
      <c r="E445" s="106"/>
      <c r="F445" s="106"/>
      <c r="G445" s="106"/>
      <c r="H445" s="106"/>
      <c r="I445" s="106"/>
      <c r="J445" s="106"/>
      <c r="K445" s="100"/>
      <c r="L445" s="100"/>
      <c r="M445" s="100"/>
      <c r="N445" s="101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</row>
    <row r="446" customFormat="false" ht="12.75" hidden="false" customHeight="true" outlineLevel="0" collapsed="false">
      <c r="A446" s="110"/>
      <c r="B446" s="110"/>
      <c r="C446" s="110"/>
      <c r="D446" s="100"/>
      <c r="E446" s="106"/>
      <c r="F446" s="106"/>
      <c r="G446" s="106"/>
      <c r="H446" s="106"/>
      <c r="I446" s="106"/>
      <c r="J446" s="106"/>
      <c r="K446" s="100"/>
      <c r="L446" s="100"/>
      <c r="M446" s="100"/>
      <c r="N446" s="101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</row>
    <row r="447" customFormat="false" ht="12.75" hidden="false" customHeight="true" outlineLevel="0" collapsed="false">
      <c r="A447" s="110"/>
      <c r="B447" s="110"/>
      <c r="C447" s="110"/>
      <c r="D447" s="100"/>
      <c r="E447" s="106"/>
      <c r="F447" s="106"/>
      <c r="G447" s="106"/>
      <c r="H447" s="106"/>
      <c r="I447" s="106"/>
      <c r="J447" s="106"/>
      <c r="K447" s="100"/>
      <c r="L447" s="100"/>
      <c r="M447" s="100"/>
      <c r="N447" s="101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</row>
    <row r="448" customFormat="false" ht="12.75" hidden="false" customHeight="true" outlineLevel="0" collapsed="false">
      <c r="A448" s="110"/>
      <c r="B448" s="110"/>
      <c r="C448" s="110"/>
      <c r="D448" s="100"/>
      <c r="E448" s="106"/>
      <c r="F448" s="106"/>
      <c r="G448" s="106"/>
      <c r="H448" s="106"/>
      <c r="I448" s="106"/>
      <c r="J448" s="106"/>
      <c r="K448" s="100"/>
      <c r="L448" s="100"/>
      <c r="M448" s="100"/>
      <c r="N448" s="101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</row>
    <row r="449" customFormat="false" ht="12.75" hidden="false" customHeight="true" outlineLevel="0" collapsed="false">
      <c r="A449" s="110"/>
      <c r="B449" s="110"/>
      <c r="C449" s="110"/>
      <c r="D449" s="100"/>
      <c r="E449" s="106"/>
      <c r="F449" s="106"/>
      <c r="G449" s="106"/>
      <c r="H449" s="106"/>
      <c r="I449" s="106"/>
      <c r="J449" s="106"/>
      <c r="K449" s="100"/>
      <c r="L449" s="100"/>
      <c r="M449" s="100"/>
      <c r="N449" s="101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</row>
    <row r="450" customFormat="false" ht="12.75" hidden="false" customHeight="true" outlineLevel="0" collapsed="false">
      <c r="A450" s="110"/>
      <c r="B450" s="110"/>
      <c r="C450" s="110"/>
      <c r="D450" s="100"/>
      <c r="E450" s="106"/>
      <c r="F450" s="106"/>
      <c r="G450" s="106"/>
      <c r="H450" s="106"/>
      <c r="I450" s="106"/>
      <c r="J450" s="106"/>
      <c r="K450" s="100"/>
      <c r="L450" s="100"/>
      <c r="M450" s="100"/>
      <c r="N450" s="101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</row>
    <row r="451" customFormat="false" ht="12.75" hidden="false" customHeight="true" outlineLevel="0" collapsed="false">
      <c r="A451" s="110"/>
      <c r="B451" s="110"/>
      <c r="C451" s="110"/>
      <c r="D451" s="100"/>
      <c r="E451" s="106"/>
      <c r="F451" s="106"/>
      <c r="G451" s="106"/>
      <c r="H451" s="106"/>
      <c r="I451" s="106"/>
      <c r="J451" s="106"/>
      <c r="K451" s="100"/>
      <c r="L451" s="100"/>
      <c r="M451" s="100"/>
      <c r="N451" s="101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</row>
    <row r="452" customFormat="false" ht="12.75" hidden="false" customHeight="true" outlineLevel="0" collapsed="false">
      <c r="A452" s="110"/>
      <c r="B452" s="110"/>
      <c r="C452" s="110"/>
      <c r="D452" s="100"/>
      <c r="E452" s="106"/>
      <c r="F452" s="106"/>
      <c r="G452" s="106"/>
      <c r="H452" s="106"/>
      <c r="I452" s="106"/>
      <c r="J452" s="106"/>
      <c r="K452" s="100"/>
      <c r="L452" s="100"/>
      <c r="M452" s="100"/>
      <c r="N452" s="101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</row>
    <row r="453" customFormat="false" ht="12.75" hidden="false" customHeight="true" outlineLevel="0" collapsed="false">
      <c r="A453" s="110"/>
      <c r="B453" s="110"/>
      <c r="C453" s="110"/>
      <c r="D453" s="100"/>
      <c r="E453" s="106"/>
      <c r="F453" s="106"/>
      <c r="G453" s="106"/>
      <c r="H453" s="106"/>
      <c r="I453" s="106"/>
      <c r="J453" s="106"/>
      <c r="K453" s="100"/>
      <c r="L453" s="100"/>
      <c r="M453" s="100"/>
      <c r="N453" s="101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</row>
    <row r="454" customFormat="false" ht="12.75" hidden="false" customHeight="true" outlineLevel="0" collapsed="false">
      <c r="A454" s="110"/>
      <c r="B454" s="110"/>
      <c r="C454" s="110"/>
      <c r="D454" s="100"/>
      <c r="E454" s="106"/>
      <c r="F454" s="106"/>
      <c r="G454" s="106"/>
      <c r="H454" s="106"/>
      <c r="I454" s="106"/>
      <c r="J454" s="106"/>
      <c r="K454" s="100"/>
      <c r="L454" s="100"/>
      <c r="M454" s="100"/>
      <c r="N454" s="101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</row>
    <row r="455" customFormat="false" ht="12.75" hidden="false" customHeight="true" outlineLevel="0" collapsed="false">
      <c r="A455" s="110"/>
      <c r="B455" s="110"/>
      <c r="C455" s="110"/>
      <c r="D455" s="100"/>
      <c r="E455" s="106"/>
      <c r="F455" s="106"/>
      <c r="G455" s="106"/>
      <c r="H455" s="106"/>
      <c r="I455" s="106"/>
      <c r="J455" s="106"/>
      <c r="K455" s="100"/>
      <c r="L455" s="100"/>
      <c r="M455" s="100"/>
      <c r="N455" s="101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</row>
    <row r="456" customFormat="false" ht="12.75" hidden="false" customHeight="true" outlineLevel="0" collapsed="false">
      <c r="A456" s="110"/>
      <c r="B456" s="110"/>
      <c r="C456" s="110"/>
      <c r="D456" s="100"/>
      <c r="E456" s="106"/>
      <c r="F456" s="106"/>
      <c r="G456" s="106"/>
      <c r="H456" s="106"/>
      <c r="I456" s="106"/>
      <c r="J456" s="106"/>
      <c r="K456" s="100"/>
      <c r="L456" s="100"/>
      <c r="M456" s="100"/>
      <c r="N456" s="101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</row>
    <row r="457" customFormat="false" ht="12.75" hidden="false" customHeight="true" outlineLevel="0" collapsed="false">
      <c r="A457" s="110"/>
      <c r="B457" s="110"/>
      <c r="C457" s="110"/>
      <c r="D457" s="100"/>
      <c r="E457" s="106"/>
      <c r="F457" s="106"/>
      <c r="G457" s="106"/>
      <c r="H457" s="106"/>
      <c r="I457" s="106"/>
      <c r="J457" s="106"/>
      <c r="K457" s="100"/>
      <c r="L457" s="100"/>
      <c r="M457" s="100"/>
      <c r="N457" s="101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</row>
    <row r="458" customFormat="false" ht="12.75" hidden="false" customHeight="true" outlineLevel="0" collapsed="false">
      <c r="A458" s="110"/>
      <c r="B458" s="110"/>
      <c r="C458" s="110"/>
      <c r="D458" s="100"/>
      <c r="E458" s="106"/>
      <c r="F458" s="106"/>
      <c r="G458" s="106"/>
      <c r="H458" s="106"/>
      <c r="I458" s="106"/>
      <c r="J458" s="106"/>
      <c r="K458" s="100"/>
      <c r="L458" s="100"/>
      <c r="M458" s="100"/>
      <c r="N458" s="101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</row>
    <row r="459" customFormat="false" ht="12.75" hidden="false" customHeight="true" outlineLevel="0" collapsed="false">
      <c r="A459" s="110"/>
      <c r="B459" s="110"/>
      <c r="C459" s="110"/>
      <c r="D459" s="100"/>
      <c r="E459" s="106"/>
      <c r="F459" s="106"/>
      <c r="G459" s="106"/>
      <c r="H459" s="106"/>
      <c r="I459" s="106"/>
      <c r="J459" s="106"/>
      <c r="K459" s="100"/>
      <c r="L459" s="100"/>
      <c r="M459" s="100"/>
      <c r="N459" s="101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</row>
    <row r="460" customFormat="false" ht="12.75" hidden="false" customHeight="true" outlineLevel="0" collapsed="false">
      <c r="A460" s="110"/>
      <c r="B460" s="110"/>
      <c r="C460" s="110"/>
      <c r="D460" s="100"/>
      <c r="E460" s="106"/>
      <c r="F460" s="106"/>
      <c r="G460" s="106"/>
      <c r="H460" s="106"/>
      <c r="I460" s="106"/>
      <c r="J460" s="106"/>
      <c r="K460" s="100"/>
      <c r="L460" s="100"/>
      <c r="M460" s="100"/>
      <c r="N460" s="101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</row>
    <row r="461" customFormat="false" ht="12.75" hidden="false" customHeight="true" outlineLevel="0" collapsed="false">
      <c r="A461" s="110"/>
      <c r="B461" s="110"/>
      <c r="C461" s="110"/>
      <c r="D461" s="100"/>
      <c r="E461" s="106"/>
      <c r="F461" s="106"/>
      <c r="G461" s="106"/>
      <c r="H461" s="106"/>
      <c r="I461" s="106"/>
      <c r="J461" s="106"/>
      <c r="K461" s="100"/>
      <c r="L461" s="100"/>
      <c r="M461" s="100"/>
      <c r="N461" s="101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</row>
    <row r="462" customFormat="false" ht="12.75" hidden="false" customHeight="true" outlineLevel="0" collapsed="false">
      <c r="A462" s="110"/>
      <c r="B462" s="110"/>
      <c r="C462" s="110"/>
      <c r="D462" s="100"/>
      <c r="E462" s="106"/>
      <c r="F462" s="106"/>
      <c r="G462" s="106"/>
      <c r="H462" s="106"/>
      <c r="I462" s="106"/>
      <c r="J462" s="106"/>
      <c r="K462" s="100"/>
      <c r="L462" s="100"/>
      <c r="M462" s="100"/>
      <c r="N462" s="101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</row>
    <row r="463" customFormat="false" ht="12.75" hidden="false" customHeight="true" outlineLevel="0" collapsed="false">
      <c r="A463" s="110"/>
      <c r="B463" s="110"/>
      <c r="C463" s="110"/>
      <c r="D463" s="100"/>
      <c r="E463" s="106"/>
      <c r="F463" s="106"/>
      <c r="G463" s="106"/>
      <c r="H463" s="106"/>
      <c r="I463" s="106"/>
      <c r="J463" s="106"/>
      <c r="K463" s="100"/>
      <c r="L463" s="100"/>
      <c r="M463" s="100"/>
      <c r="N463" s="101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</row>
    <row r="464" customFormat="false" ht="12.75" hidden="false" customHeight="true" outlineLevel="0" collapsed="false">
      <c r="A464" s="110"/>
      <c r="B464" s="110"/>
      <c r="C464" s="110"/>
      <c r="D464" s="100"/>
      <c r="E464" s="106"/>
      <c r="F464" s="106"/>
      <c r="G464" s="106"/>
      <c r="H464" s="106"/>
      <c r="I464" s="106"/>
      <c r="J464" s="106"/>
      <c r="K464" s="100"/>
      <c r="L464" s="100"/>
      <c r="M464" s="100"/>
      <c r="N464" s="101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</row>
    <row r="465" customFormat="false" ht="12.75" hidden="false" customHeight="true" outlineLevel="0" collapsed="false">
      <c r="A465" s="110"/>
      <c r="B465" s="110"/>
      <c r="C465" s="110"/>
      <c r="D465" s="100"/>
      <c r="E465" s="106"/>
      <c r="F465" s="106"/>
      <c r="G465" s="106"/>
      <c r="H465" s="106"/>
      <c r="I465" s="106"/>
      <c r="J465" s="106"/>
      <c r="K465" s="100"/>
      <c r="L465" s="100"/>
      <c r="M465" s="100"/>
      <c r="N465" s="101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</row>
    <row r="466" customFormat="false" ht="12.75" hidden="false" customHeight="true" outlineLevel="0" collapsed="false">
      <c r="A466" s="110"/>
      <c r="B466" s="110"/>
      <c r="C466" s="110"/>
      <c r="D466" s="100"/>
      <c r="E466" s="106"/>
      <c r="F466" s="106"/>
      <c r="G466" s="106"/>
      <c r="H466" s="106"/>
      <c r="I466" s="106"/>
      <c r="J466" s="106"/>
      <c r="K466" s="100"/>
      <c r="L466" s="100"/>
      <c r="M466" s="100"/>
      <c r="N466" s="101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</row>
    <row r="467" customFormat="false" ht="12.75" hidden="false" customHeight="true" outlineLevel="0" collapsed="false">
      <c r="A467" s="110"/>
      <c r="B467" s="110"/>
      <c r="C467" s="110"/>
      <c r="D467" s="100"/>
      <c r="E467" s="106"/>
      <c r="F467" s="106"/>
      <c r="G467" s="106"/>
      <c r="H467" s="106"/>
      <c r="I467" s="106"/>
      <c r="J467" s="106"/>
      <c r="K467" s="100"/>
      <c r="L467" s="100"/>
      <c r="M467" s="100"/>
      <c r="N467" s="101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</row>
    <row r="468" customFormat="false" ht="12.75" hidden="false" customHeight="true" outlineLevel="0" collapsed="false">
      <c r="A468" s="110"/>
      <c r="B468" s="110"/>
      <c r="C468" s="110"/>
      <c r="D468" s="100"/>
      <c r="E468" s="106"/>
      <c r="F468" s="106"/>
      <c r="G468" s="106"/>
      <c r="H468" s="106"/>
      <c r="I468" s="106"/>
      <c r="J468" s="106"/>
      <c r="K468" s="100"/>
      <c r="L468" s="100"/>
      <c r="M468" s="100"/>
      <c r="N468" s="101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</row>
    <row r="469" customFormat="false" ht="12.75" hidden="false" customHeight="true" outlineLevel="0" collapsed="false">
      <c r="A469" s="110"/>
      <c r="B469" s="110"/>
      <c r="C469" s="110"/>
      <c r="D469" s="100"/>
      <c r="E469" s="106"/>
      <c r="F469" s="106"/>
      <c r="G469" s="106"/>
      <c r="H469" s="106"/>
      <c r="I469" s="106"/>
      <c r="J469" s="106"/>
      <c r="K469" s="100"/>
      <c r="L469" s="100"/>
      <c r="M469" s="100"/>
      <c r="N469" s="101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</row>
    <row r="470" customFormat="false" ht="12.75" hidden="false" customHeight="true" outlineLevel="0" collapsed="false">
      <c r="A470" s="110"/>
      <c r="B470" s="110"/>
      <c r="C470" s="110"/>
      <c r="D470" s="100"/>
      <c r="E470" s="106"/>
      <c r="F470" s="106"/>
      <c r="G470" s="106"/>
      <c r="H470" s="106"/>
      <c r="I470" s="106"/>
      <c r="J470" s="106"/>
      <c r="K470" s="100"/>
      <c r="L470" s="100"/>
      <c r="M470" s="100"/>
      <c r="N470" s="101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</row>
    <row r="471" customFormat="false" ht="12.75" hidden="false" customHeight="true" outlineLevel="0" collapsed="false">
      <c r="A471" s="110"/>
      <c r="B471" s="110"/>
      <c r="C471" s="110"/>
      <c r="D471" s="100"/>
      <c r="E471" s="106"/>
      <c r="F471" s="106"/>
      <c r="G471" s="106"/>
      <c r="H471" s="106"/>
      <c r="I471" s="106"/>
      <c r="J471" s="106"/>
      <c r="K471" s="100"/>
      <c r="L471" s="100"/>
      <c r="M471" s="100"/>
      <c r="N471" s="101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</row>
    <row r="472" customFormat="false" ht="12.75" hidden="false" customHeight="true" outlineLevel="0" collapsed="false">
      <c r="A472" s="110"/>
      <c r="B472" s="110"/>
      <c r="C472" s="110"/>
      <c r="D472" s="100"/>
      <c r="E472" s="106"/>
      <c r="F472" s="106"/>
      <c r="G472" s="106"/>
      <c r="H472" s="106"/>
      <c r="I472" s="106"/>
      <c r="J472" s="106"/>
      <c r="K472" s="100"/>
      <c r="L472" s="100"/>
      <c r="M472" s="100"/>
      <c r="N472" s="101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</row>
    <row r="473" customFormat="false" ht="12.75" hidden="false" customHeight="true" outlineLevel="0" collapsed="false">
      <c r="A473" s="110"/>
      <c r="B473" s="110"/>
      <c r="C473" s="110"/>
      <c r="D473" s="100"/>
      <c r="E473" s="106"/>
      <c r="F473" s="106"/>
      <c r="G473" s="106"/>
      <c r="H473" s="106"/>
      <c r="I473" s="106"/>
      <c r="J473" s="106"/>
      <c r="K473" s="100"/>
      <c r="L473" s="100"/>
      <c r="M473" s="100"/>
      <c r="N473" s="101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</row>
    <row r="474" customFormat="false" ht="12.75" hidden="false" customHeight="true" outlineLevel="0" collapsed="false">
      <c r="A474" s="110"/>
      <c r="B474" s="110"/>
      <c r="C474" s="110"/>
      <c r="D474" s="100"/>
      <c r="E474" s="106"/>
      <c r="F474" s="106"/>
      <c r="G474" s="106"/>
      <c r="H474" s="106"/>
      <c r="I474" s="106"/>
      <c r="J474" s="106"/>
      <c r="K474" s="100"/>
      <c r="L474" s="100"/>
      <c r="M474" s="100"/>
      <c r="N474" s="101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</row>
    <row r="475" customFormat="false" ht="12.75" hidden="false" customHeight="true" outlineLevel="0" collapsed="false">
      <c r="A475" s="110"/>
      <c r="B475" s="110"/>
      <c r="C475" s="110"/>
      <c r="D475" s="100"/>
      <c r="E475" s="106"/>
      <c r="F475" s="106"/>
      <c r="G475" s="106"/>
      <c r="H475" s="106"/>
      <c r="I475" s="106"/>
      <c r="J475" s="106"/>
      <c r="K475" s="100"/>
      <c r="L475" s="100"/>
      <c r="M475" s="100"/>
      <c r="N475" s="101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</row>
    <row r="476" customFormat="false" ht="12.75" hidden="false" customHeight="true" outlineLevel="0" collapsed="false">
      <c r="A476" s="110"/>
      <c r="B476" s="110"/>
      <c r="C476" s="110"/>
      <c r="D476" s="100"/>
      <c r="E476" s="106"/>
      <c r="F476" s="106"/>
      <c r="G476" s="106"/>
      <c r="H476" s="106"/>
      <c r="I476" s="106"/>
      <c r="J476" s="106"/>
      <c r="K476" s="100"/>
      <c r="L476" s="100"/>
      <c r="M476" s="100"/>
      <c r="N476" s="101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</row>
    <row r="477" customFormat="false" ht="12.75" hidden="false" customHeight="true" outlineLevel="0" collapsed="false">
      <c r="A477" s="110"/>
      <c r="B477" s="110"/>
      <c r="C477" s="110"/>
      <c r="D477" s="100"/>
      <c r="E477" s="106"/>
      <c r="F477" s="106"/>
      <c r="G477" s="106"/>
      <c r="H477" s="106"/>
      <c r="I477" s="106"/>
      <c r="J477" s="106"/>
      <c r="K477" s="100"/>
      <c r="L477" s="100"/>
      <c r="M477" s="100"/>
      <c r="N477" s="101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</row>
    <row r="478" customFormat="false" ht="12.75" hidden="false" customHeight="true" outlineLevel="0" collapsed="false">
      <c r="A478" s="110"/>
      <c r="B478" s="110"/>
      <c r="C478" s="110"/>
      <c r="D478" s="100"/>
      <c r="E478" s="106"/>
      <c r="F478" s="106"/>
      <c r="G478" s="106"/>
      <c r="H478" s="106"/>
      <c r="I478" s="106"/>
      <c r="J478" s="106"/>
      <c r="K478" s="100"/>
      <c r="L478" s="100"/>
      <c r="M478" s="100"/>
      <c r="N478" s="101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</row>
    <row r="479" customFormat="false" ht="12.75" hidden="false" customHeight="true" outlineLevel="0" collapsed="false">
      <c r="A479" s="110"/>
      <c r="B479" s="110"/>
      <c r="C479" s="110"/>
      <c r="D479" s="100"/>
      <c r="E479" s="106"/>
      <c r="F479" s="106"/>
      <c r="G479" s="106"/>
      <c r="H479" s="106"/>
      <c r="I479" s="106"/>
      <c r="J479" s="106"/>
      <c r="K479" s="100"/>
      <c r="L479" s="100"/>
      <c r="M479" s="100"/>
      <c r="N479" s="101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</row>
    <row r="480" customFormat="false" ht="12.75" hidden="false" customHeight="true" outlineLevel="0" collapsed="false">
      <c r="A480" s="110"/>
      <c r="B480" s="110"/>
      <c r="C480" s="110"/>
      <c r="D480" s="100"/>
      <c r="E480" s="106"/>
      <c r="F480" s="106"/>
      <c r="G480" s="106"/>
      <c r="H480" s="106"/>
      <c r="I480" s="106"/>
      <c r="J480" s="106"/>
      <c r="K480" s="100"/>
      <c r="L480" s="100"/>
      <c r="M480" s="100"/>
      <c r="N480" s="101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</row>
    <row r="481" customFormat="false" ht="12.75" hidden="false" customHeight="true" outlineLevel="0" collapsed="false">
      <c r="A481" s="110"/>
      <c r="B481" s="110"/>
      <c r="C481" s="110"/>
      <c r="D481" s="100"/>
      <c r="E481" s="106"/>
      <c r="F481" s="106"/>
      <c r="G481" s="106"/>
      <c r="H481" s="106"/>
      <c r="I481" s="106"/>
      <c r="J481" s="106"/>
      <c r="K481" s="100"/>
      <c r="L481" s="100"/>
      <c r="M481" s="100"/>
      <c r="N481" s="101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</row>
    <row r="482" customFormat="false" ht="12.75" hidden="false" customHeight="true" outlineLevel="0" collapsed="false">
      <c r="A482" s="110"/>
      <c r="B482" s="110"/>
      <c r="C482" s="110"/>
      <c r="D482" s="100"/>
      <c r="E482" s="106"/>
      <c r="F482" s="106"/>
      <c r="G482" s="106"/>
      <c r="H482" s="106"/>
      <c r="I482" s="106"/>
      <c r="J482" s="106"/>
      <c r="K482" s="100"/>
      <c r="L482" s="100"/>
      <c r="M482" s="100"/>
      <c r="N482" s="101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</row>
    <row r="483" customFormat="false" ht="12.75" hidden="false" customHeight="true" outlineLevel="0" collapsed="false">
      <c r="A483" s="110"/>
      <c r="B483" s="110"/>
      <c r="C483" s="110"/>
      <c r="D483" s="100"/>
      <c r="E483" s="106"/>
      <c r="F483" s="106"/>
      <c r="G483" s="106"/>
      <c r="H483" s="106"/>
      <c r="I483" s="106"/>
      <c r="J483" s="106"/>
      <c r="K483" s="100"/>
      <c r="L483" s="100"/>
      <c r="M483" s="100"/>
      <c r="N483" s="101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</row>
    <row r="484" customFormat="false" ht="12.75" hidden="false" customHeight="true" outlineLevel="0" collapsed="false">
      <c r="A484" s="110"/>
      <c r="B484" s="110"/>
      <c r="C484" s="110"/>
      <c r="D484" s="100"/>
      <c r="E484" s="106"/>
      <c r="F484" s="106"/>
      <c r="G484" s="106"/>
      <c r="H484" s="106"/>
      <c r="I484" s="106"/>
      <c r="J484" s="106"/>
      <c r="K484" s="100"/>
      <c r="L484" s="100"/>
      <c r="M484" s="100"/>
      <c r="N484" s="101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</row>
    <row r="485" customFormat="false" ht="12.75" hidden="false" customHeight="true" outlineLevel="0" collapsed="false">
      <c r="A485" s="110"/>
      <c r="B485" s="110"/>
      <c r="C485" s="110"/>
      <c r="D485" s="100"/>
      <c r="E485" s="106"/>
      <c r="F485" s="106"/>
      <c r="G485" s="106"/>
      <c r="H485" s="106"/>
      <c r="I485" s="106"/>
      <c r="J485" s="106"/>
      <c r="K485" s="100"/>
      <c r="L485" s="100"/>
      <c r="M485" s="100"/>
      <c r="N485" s="101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</row>
    <row r="486" customFormat="false" ht="12.75" hidden="false" customHeight="true" outlineLevel="0" collapsed="false">
      <c r="A486" s="110"/>
      <c r="B486" s="110"/>
      <c r="C486" s="110"/>
      <c r="D486" s="100"/>
      <c r="E486" s="106"/>
      <c r="F486" s="106"/>
      <c r="G486" s="106"/>
      <c r="H486" s="106"/>
      <c r="I486" s="106"/>
      <c r="J486" s="106"/>
      <c r="K486" s="100"/>
      <c r="L486" s="100"/>
      <c r="M486" s="100"/>
      <c r="N486" s="101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</row>
    <row r="487" customFormat="false" ht="12.75" hidden="false" customHeight="true" outlineLevel="0" collapsed="false">
      <c r="A487" s="110"/>
      <c r="B487" s="110"/>
      <c r="C487" s="110"/>
      <c r="D487" s="100"/>
      <c r="E487" s="106"/>
      <c r="F487" s="106"/>
      <c r="G487" s="106"/>
      <c r="H487" s="106"/>
      <c r="I487" s="106"/>
      <c r="J487" s="106"/>
      <c r="K487" s="100"/>
      <c r="L487" s="100"/>
      <c r="M487" s="100"/>
      <c r="N487" s="101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</row>
    <row r="488" customFormat="false" ht="12.75" hidden="false" customHeight="true" outlineLevel="0" collapsed="false">
      <c r="A488" s="110"/>
      <c r="B488" s="110"/>
      <c r="C488" s="110"/>
      <c r="D488" s="100"/>
      <c r="E488" s="106"/>
      <c r="F488" s="106"/>
      <c r="G488" s="106"/>
      <c r="H488" s="106"/>
      <c r="I488" s="106"/>
      <c r="J488" s="106"/>
      <c r="K488" s="100"/>
      <c r="L488" s="100"/>
      <c r="M488" s="100"/>
      <c r="N488" s="101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</row>
    <row r="489" customFormat="false" ht="12.75" hidden="false" customHeight="true" outlineLevel="0" collapsed="false">
      <c r="A489" s="110"/>
      <c r="B489" s="110"/>
      <c r="C489" s="110"/>
      <c r="D489" s="100"/>
      <c r="E489" s="106"/>
      <c r="F489" s="106"/>
      <c r="G489" s="106"/>
      <c r="H489" s="106"/>
      <c r="I489" s="106"/>
      <c r="J489" s="106"/>
      <c r="K489" s="100"/>
      <c r="L489" s="100"/>
      <c r="M489" s="100"/>
      <c r="N489" s="101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</row>
    <row r="490" customFormat="false" ht="12.75" hidden="false" customHeight="true" outlineLevel="0" collapsed="false">
      <c r="A490" s="110"/>
      <c r="B490" s="110"/>
      <c r="C490" s="110"/>
      <c r="D490" s="100"/>
      <c r="E490" s="106"/>
      <c r="F490" s="106"/>
      <c r="G490" s="106"/>
      <c r="H490" s="106"/>
      <c r="I490" s="106"/>
      <c r="J490" s="106"/>
      <c r="K490" s="100"/>
      <c r="L490" s="100"/>
      <c r="M490" s="100"/>
      <c r="N490" s="101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</row>
    <row r="491" customFormat="false" ht="12.75" hidden="false" customHeight="true" outlineLevel="0" collapsed="false">
      <c r="A491" s="110"/>
      <c r="B491" s="110"/>
      <c r="C491" s="110"/>
      <c r="D491" s="100"/>
      <c r="E491" s="106"/>
      <c r="F491" s="106"/>
      <c r="G491" s="106"/>
      <c r="H491" s="106"/>
      <c r="I491" s="106"/>
      <c r="J491" s="106"/>
      <c r="K491" s="100"/>
      <c r="L491" s="100"/>
      <c r="M491" s="100"/>
      <c r="N491" s="101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</row>
    <row r="492" customFormat="false" ht="12.75" hidden="false" customHeight="true" outlineLevel="0" collapsed="false">
      <c r="A492" s="110"/>
      <c r="B492" s="110"/>
      <c r="C492" s="110"/>
      <c r="D492" s="100"/>
      <c r="E492" s="106"/>
      <c r="F492" s="106"/>
      <c r="G492" s="106"/>
      <c r="H492" s="106"/>
      <c r="I492" s="106"/>
      <c r="J492" s="106"/>
      <c r="K492" s="100"/>
      <c r="L492" s="100"/>
      <c r="M492" s="100"/>
      <c r="N492" s="101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</row>
    <row r="493" customFormat="false" ht="12.75" hidden="false" customHeight="true" outlineLevel="0" collapsed="false">
      <c r="A493" s="110"/>
      <c r="B493" s="110"/>
      <c r="C493" s="110"/>
      <c r="D493" s="100"/>
      <c r="E493" s="106"/>
      <c r="F493" s="106"/>
      <c r="G493" s="106"/>
      <c r="H493" s="106"/>
      <c r="I493" s="106"/>
      <c r="J493" s="106"/>
      <c r="K493" s="100"/>
      <c r="L493" s="100"/>
      <c r="M493" s="100"/>
      <c r="N493" s="101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</row>
    <row r="494" customFormat="false" ht="12.75" hidden="false" customHeight="true" outlineLevel="0" collapsed="false">
      <c r="A494" s="110"/>
      <c r="B494" s="110"/>
      <c r="C494" s="110"/>
      <c r="D494" s="100"/>
      <c r="E494" s="106"/>
      <c r="F494" s="106"/>
      <c r="G494" s="106"/>
      <c r="H494" s="106"/>
      <c r="I494" s="106"/>
      <c r="J494" s="106"/>
      <c r="K494" s="100"/>
      <c r="L494" s="100"/>
      <c r="M494" s="100"/>
      <c r="N494" s="101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</row>
    <row r="495" customFormat="false" ht="12.75" hidden="false" customHeight="true" outlineLevel="0" collapsed="false">
      <c r="A495" s="110"/>
      <c r="B495" s="110"/>
      <c r="C495" s="110"/>
      <c r="D495" s="100"/>
      <c r="E495" s="106"/>
      <c r="F495" s="106"/>
      <c r="G495" s="106"/>
      <c r="H495" s="106"/>
      <c r="I495" s="106"/>
      <c r="J495" s="106"/>
      <c r="K495" s="100"/>
      <c r="L495" s="100"/>
      <c r="M495" s="100"/>
      <c r="N495" s="101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</row>
    <row r="496" customFormat="false" ht="12.75" hidden="false" customHeight="true" outlineLevel="0" collapsed="false">
      <c r="A496" s="110"/>
      <c r="B496" s="110"/>
      <c r="C496" s="110"/>
      <c r="D496" s="100"/>
      <c r="E496" s="106"/>
      <c r="F496" s="106"/>
      <c r="G496" s="106"/>
      <c r="H496" s="106"/>
      <c r="I496" s="106"/>
      <c r="J496" s="106"/>
      <c r="K496" s="100"/>
      <c r="L496" s="100"/>
      <c r="M496" s="100"/>
      <c r="N496" s="101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</row>
    <row r="497" customFormat="false" ht="12.75" hidden="false" customHeight="true" outlineLevel="0" collapsed="false">
      <c r="A497" s="110"/>
      <c r="B497" s="110"/>
      <c r="C497" s="110"/>
      <c r="D497" s="100"/>
      <c r="E497" s="106"/>
      <c r="F497" s="106"/>
      <c r="G497" s="106"/>
      <c r="H497" s="106"/>
      <c r="I497" s="106"/>
      <c r="J497" s="106"/>
      <c r="K497" s="100"/>
      <c r="L497" s="100"/>
      <c r="M497" s="100"/>
      <c r="N497" s="101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</row>
    <row r="498" customFormat="false" ht="12.75" hidden="false" customHeight="true" outlineLevel="0" collapsed="false">
      <c r="A498" s="110"/>
      <c r="B498" s="110"/>
      <c r="C498" s="110"/>
      <c r="D498" s="100"/>
      <c r="E498" s="106"/>
      <c r="F498" s="106"/>
      <c r="G498" s="106"/>
      <c r="H498" s="106"/>
      <c r="I498" s="106"/>
      <c r="J498" s="106"/>
      <c r="K498" s="100"/>
      <c r="L498" s="100"/>
      <c r="M498" s="100"/>
      <c r="N498" s="101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</row>
    <row r="499" customFormat="false" ht="12.75" hidden="false" customHeight="true" outlineLevel="0" collapsed="false">
      <c r="A499" s="110"/>
      <c r="B499" s="110"/>
      <c r="C499" s="110"/>
      <c r="D499" s="100"/>
      <c r="E499" s="106"/>
      <c r="F499" s="106"/>
      <c r="G499" s="106"/>
      <c r="H499" s="106"/>
      <c r="I499" s="106"/>
      <c r="J499" s="106"/>
      <c r="K499" s="100"/>
      <c r="L499" s="100"/>
      <c r="M499" s="100"/>
      <c r="N499" s="101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</row>
    <row r="500" customFormat="false" ht="12.75" hidden="false" customHeight="true" outlineLevel="0" collapsed="false">
      <c r="A500" s="110"/>
      <c r="B500" s="110"/>
      <c r="C500" s="110"/>
      <c r="D500" s="100"/>
      <c r="E500" s="106"/>
      <c r="F500" s="106"/>
      <c r="G500" s="106"/>
      <c r="H500" s="106"/>
      <c r="I500" s="106"/>
      <c r="J500" s="106"/>
      <c r="K500" s="100"/>
      <c r="L500" s="100"/>
      <c r="M500" s="100"/>
      <c r="N500" s="101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</row>
    <row r="501" customFormat="false" ht="12.75" hidden="false" customHeight="true" outlineLevel="0" collapsed="false">
      <c r="A501" s="110"/>
      <c r="B501" s="110"/>
      <c r="C501" s="110"/>
      <c r="D501" s="100"/>
      <c r="E501" s="106"/>
      <c r="F501" s="106"/>
      <c r="G501" s="106"/>
      <c r="H501" s="106"/>
      <c r="I501" s="106"/>
      <c r="J501" s="106"/>
      <c r="K501" s="100"/>
      <c r="L501" s="100"/>
      <c r="M501" s="100"/>
      <c r="N501" s="101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</row>
    <row r="502" customFormat="false" ht="12.75" hidden="false" customHeight="true" outlineLevel="0" collapsed="false">
      <c r="A502" s="110"/>
      <c r="B502" s="110"/>
      <c r="C502" s="110"/>
      <c r="D502" s="100"/>
      <c r="E502" s="106"/>
      <c r="F502" s="106"/>
      <c r="G502" s="106"/>
      <c r="H502" s="106"/>
      <c r="I502" s="106"/>
      <c r="J502" s="106"/>
      <c r="K502" s="100"/>
      <c r="L502" s="100"/>
      <c r="M502" s="100"/>
      <c r="N502" s="101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</row>
    <row r="503" customFormat="false" ht="12.75" hidden="false" customHeight="true" outlineLevel="0" collapsed="false">
      <c r="A503" s="110"/>
      <c r="B503" s="110"/>
      <c r="C503" s="110"/>
      <c r="D503" s="100"/>
      <c r="E503" s="106"/>
      <c r="F503" s="106"/>
      <c r="G503" s="106"/>
      <c r="H503" s="106"/>
      <c r="I503" s="106"/>
      <c r="J503" s="106"/>
      <c r="K503" s="100"/>
      <c r="L503" s="100"/>
      <c r="M503" s="100"/>
      <c r="N503" s="101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</row>
    <row r="504" customFormat="false" ht="12.75" hidden="false" customHeight="true" outlineLevel="0" collapsed="false">
      <c r="A504" s="110"/>
      <c r="B504" s="110"/>
      <c r="C504" s="110"/>
      <c r="D504" s="100"/>
      <c r="E504" s="106"/>
      <c r="F504" s="106"/>
      <c r="G504" s="106"/>
      <c r="H504" s="106"/>
      <c r="I504" s="106"/>
      <c r="J504" s="106"/>
      <c r="K504" s="100"/>
      <c r="L504" s="100"/>
      <c r="M504" s="100"/>
      <c r="N504" s="101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</row>
    <row r="505" customFormat="false" ht="12.75" hidden="false" customHeight="true" outlineLevel="0" collapsed="false">
      <c r="A505" s="110"/>
      <c r="B505" s="110"/>
      <c r="C505" s="110"/>
      <c r="D505" s="100"/>
      <c r="E505" s="106"/>
      <c r="F505" s="106"/>
      <c r="G505" s="106"/>
      <c r="H505" s="106"/>
      <c r="I505" s="106"/>
      <c r="J505" s="106"/>
      <c r="K505" s="100"/>
      <c r="L505" s="100"/>
      <c r="M505" s="100"/>
      <c r="N505" s="101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</row>
    <row r="506" customFormat="false" ht="12.75" hidden="false" customHeight="true" outlineLevel="0" collapsed="false">
      <c r="A506" s="110"/>
      <c r="B506" s="110"/>
      <c r="C506" s="110"/>
      <c r="D506" s="100"/>
      <c r="E506" s="106"/>
      <c r="F506" s="106"/>
      <c r="G506" s="106"/>
      <c r="H506" s="106"/>
      <c r="I506" s="106"/>
      <c r="J506" s="106"/>
      <c r="K506" s="100"/>
      <c r="L506" s="100"/>
      <c r="M506" s="100"/>
      <c r="N506" s="101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</row>
    <row r="507" customFormat="false" ht="12.75" hidden="false" customHeight="true" outlineLevel="0" collapsed="false">
      <c r="A507" s="110"/>
      <c r="B507" s="110"/>
      <c r="C507" s="110"/>
      <c r="D507" s="100"/>
      <c r="E507" s="106"/>
      <c r="F507" s="106"/>
      <c r="G507" s="106"/>
      <c r="H507" s="106"/>
      <c r="I507" s="106"/>
      <c r="J507" s="106"/>
      <c r="K507" s="100"/>
      <c r="L507" s="100"/>
      <c r="M507" s="100"/>
      <c r="N507" s="101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</row>
    <row r="508" customFormat="false" ht="12.75" hidden="false" customHeight="true" outlineLevel="0" collapsed="false">
      <c r="A508" s="110"/>
      <c r="B508" s="110"/>
      <c r="C508" s="110"/>
      <c r="D508" s="100"/>
      <c r="E508" s="106"/>
      <c r="F508" s="106"/>
      <c r="G508" s="106"/>
      <c r="H508" s="106"/>
      <c r="I508" s="106"/>
      <c r="J508" s="106"/>
      <c r="K508" s="100"/>
      <c r="L508" s="100"/>
      <c r="M508" s="100"/>
      <c r="N508" s="101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</row>
    <row r="509" customFormat="false" ht="12.75" hidden="false" customHeight="true" outlineLevel="0" collapsed="false">
      <c r="A509" s="110"/>
      <c r="B509" s="110"/>
      <c r="C509" s="110"/>
      <c r="D509" s="100"/>
      <c r="E509" s="106"/>
      <c r="F509" s="106"/>
      <c r="G509" s="106"/>
      <c r="H509" s="106"/>
      <c r="I509" s="106"/>
      <c r="J509" s="106"/>
      <c r="K509" s="100"/>
      <c r="L509" s="100"/>
      <c r="M509" s="100"/>
      <c r="N509" s="101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</row>
    <row r="510" customFormat="false" ht="12.75" hidden="false" customHeight="true" outlineLevel="0" collapsed="false">
      <c r="A510" s="110"/>
      <c r="B510" s="110"/>
      <c r="C510" s="110"/>
      <c r="D510" s="100"/>
      <c r="E510" s="106"/>
      <c r="F510" s="106"/>
      <c r="G510" s="106"/>
      <c r="H510" s="106"/>
      <c r="I510" s="106"/>
      <c r="J510" s="106"/>
      <c r="K510" s="100"/>
      <c r="L510" s="100"/>
      <c r="M510" s="100"/>
      <c r="N510" s="101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</row>
    <row r="511" customFormat="false" ht="12.75" hidden="false" customHeight="true" outlineLevel="0" collapsed="false">
      <c r="A511" s="110"/>
      <c r="B511" s="110"/>
      <c r="C511" s="110"/>
      <c r="D511" s="100"/>
      <c r="E511" s="106"/>
      <c r="F511" s="106"/>
      <c r="G511" s="106"/>
      <c r="H511" s="106"/>
      <c r="I511" s="106"/>
      <c r="J511" s="106"/>
      <c r="K511" s="100"/>
      <c r="L511" s="100"/>
      <c r="M511" s="100"/>
      <c r="N511" s="101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</row>
    <row r="512" customFormat="false" ht="12.75" hidden="false" customHeight="true" outlineLevel="0" collapsed="false">
      <c r="A512" s="110"/>
      <c r="B512" s="110"/>
      <c r="C512" s="110"/>
      <c r="D512" s="100"/>
      <c r="E512" s="106"/>
      <c r="F512" s="106"/>
      <c r="G512" s="106"/>
      <c r="H512" s="106"/>
      <c r="I512" s="106"/>
      <c r="J512" s="106"/>
      <c r="K512" s="100"/>
      <c r="L512" s="100"/>
      <c r="M512" s="100"/>
      <c r="N512" s="101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</row>
    <row r="513" customFormat="false" ht="12.75" hidden="false" customHeight="true" outlineLevel="0" collapsed="false">
      <c r="A513" s="110"/>
      <c r="B513" s="110"/>
      <c r="C513" s="110"/>
      <c r="D513" s="100"/>
      <c r="E513" s="106"/>
      <c r="F513" s="106"/>
      <c r="G513" s="106"/>
      <c r="H513" s="106"/>
      <c r="I513" s="106"/>
      <c r="J513" s="106"/>
      <c r="K513" s="100"/>
      <c r="L513" s="100"/>
      <c r="M513" s="100"/>
      <c r="N513" s="101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</row>
    <row r="514" customFormat="false" ht="12.75" hidden="false" customHeight="true" outlineLevel="0" collapsed="false">
      <c r="A514" s="110"/>
      <c r="B514" s="110"/>
      <c r="C514" s="110"/>
      <c r="D514" s="100"/>
      <c r="E514" s="106"/>
      <c r="F514" s="106"/>
      <c r="G514" s="106"/>
      <c r="H514" s="106"/>
      <c r="I514" s="106"/>
      <c r="J514" s="106"/>
      <c r="K514" s="100"/>
      <c r="L514" s="100"/>
      <c r="M514" s="100"/>
      <c r="N514" s="101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</row>
    <row r="515" customFormat="false" ht="12.75" hidden="false" customHeight="true" outlineLevel="0" collapsed="false">
      <c r="A515" s="110"/>
      <c r="B515" s="110"/>
      <c r="C515" s="110"/>
      <c r="D515" s="100"/>
      <c r="E515" s="106"/>
      <c r="F515" s="106"/>
      <c r="G515" s="106"/>
      <c r="H515" s="106"/>
      <c r="I515" s="106"/>
      <c r="J515" s="106"/>
      <c r="K515" s="100"/>
      <c r="L515" s="100"/>
      <c r="M515" s="100"/>
      <c r="N515" s="101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</row>
    <row r="516" customFormat="false" ht="12.75" hidden="false" customHeight="true" outlineLevel="0" collapsed="false">
      <c r="A516" s="110"/>
      <c r="B516" s="110"/>
      <c r="C516" s="110"/>
      <c r="D516" s="100"/>
      <c r="E516" s="106"/>
      <c r="F516" s="106"/>
      <c r="G516" s="106"/>
      <c r="H516" s="106"/>
      <c r="I516" s="106"/>
      <c r="J516" s="106"/>
      <c r="K516" s="100"/>
      <c r="L516" s="100"/>
      <c r="M516" s="100"/>
      <c r="N516" s="101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</row>
    <row r="517" customFormat="false" ht="12.75" hidden="false" customHeight="true" outlineLevel="0" collapsed="false">
      <c r="A517" s="110"/>
      <c r="B517" s="110"/>
      <c r="C517" s="110"/>
      <c r="D517" s="100"/>
      <c r="E517" s="106"/>
      <c r="F517" s="106"/>
      <c r="G517" s="106"/>
      <c r="H517" s="106"/>
      <c r="I517" s="106"/>
      <c r="J517" s="106"/>
      <c r="K517" s="100"/>
      <c r="L517" s="100"/>
      <c r="M517" s="100"/>
      <c r="N517" s="101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</row>
    <row r="518" customFormat="false" ht="12.75" hidden="false" customHeight="true" outlineLevel="0" collapsed="false">
      <c r="A518" s="110"/>
      <c r="B518" s="110"/>
      <c r="C518" s="110"/>
      <c r="D518" s="100"/>
      <c r="E518" s="106"/>
      <c r="F518" s="106"/>
      <c r="G518" s="106"/>
      <c r="H518" s="106"/>
      <c r="I518" s="106"/>
      <c r="J518" s="106"/>
      <c r="K518" s="100"/>
      <c r="L518" s="100"/>
      <c r="M518" s="100"/>
      <c r="N518" s="101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</row>
    <row r="519" customFormat="false" ht="12.75" hidden="false" customHeight="true" outlineLevel="0" collapsed="false">
      <c r="A519" s="110"/>
      <c r="B519" s="110"/>
      <c r="C519" s="110"/>
      <c r="D519" s="100"/>
      <c r="E519" s="106"/>
      <c r="F519" s="106"/>
      <c r="G519" s="106"/>
      <c r="H519" s="106"/>
      <c r="I519" s="106"/>
      <c r="J519" s="106"/>
      <c r="K519" s="100"/>
      <c r="L519" s="100"/>
      <c r="M519" s="100"/>
      <c r="N519" s="101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</row>
    <row r="520" customFormat="false" ht="12.75" hidden="false" customHeight="true" outlineLevel="0" collapsed="false">
      <c r="A520" s="110"/>
      <c r="B520" s="110"/>
      <c r="C520" s="110"/>
      <c r="D520" s="100"/>
      <c r="E520" s="106"/>
      <c r="F520" s="106"/>
      <c r="G520" s="106"/>
      <c r="H520" s="106"/>
      <c r="I520" s="106"/>
      <c r="J520" s="106"/>
      <c r="K520" s="100"/>
      <c r="L520" s="100"/>
      <c r="M520" s="100"/>
      <c r="N520" s="101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</row>
    <row r="521" customFormat="false" ht="12.75" hidden="false" customHeight="true" outlineLevel="0" collapsed="false">
      <c r="A521" s="110"/>
      <c r="B521" s="110"/>
      <c r="C521" s="110"/>
      <c r="D521" s="100"/>
      <c r="E521" s="106"/>
      <c r="F521" s="106"/>
      <c r="G521" s="106"/>
      <c r="H521" s="106"/>
      <c r="I521" s="106"/>
      <c r="J521" s="106"/>
      <c r="K521" s="100"/>
      <c r="L521" s="100"/>
      <c r="M521" s="100"/>
      <c r="N521" s="101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</row>
    <row r="522" customFormat="false" ht="12.75" hidden="false" customHeight="true" outlineLevel="0" collapsed="false">
      <c r="A522" s="110"/>
      <c r="B522" s="110"/>
      <c r="C522" s="110"/>
      <c r="D522" s="100"/>
      <c r="E522" s="106"/>
      <c r="F522" s="106"/>
      <c r="G522" s="106"/>
      <c r="H522" s="106"/>
      <c r="I522" s="106"/>
      <c r="J522" s="106"/>
      <c r="K522" s="100"/>
      <c r="L522" s="100"/>
      <c r="M522" s="100"/>
      <c r="N522" s="101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</row>
    <row r="523" customFormat="false" ht="12.75" hidden="false" customHeight="true" outlineLevel="0" collapsed="false">
      <c r="A523" s="110"/>
      <c r="B523" s="110"/>
      <c r="C523" s="110"/>
      <c r="D523" s="100"/>
      <c r="E523" s="106"/>
      <c r="F523" s="106"/>
      <c r="G523" s="106"/>
      <c r="H523" s="106"/>
      <c r="I523" s="106"/>
      <c r="J523" s="106"/>
      <c r="K523" s="100"/>
      <c r="L523" s="100"/>
      <c r="M523" s="100"/>
      <c r="N523" s="101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</row>
    <row r="524" customFormat="false" ht="12.75" hidden="false" customHeight="true" outlineLevel="0" collapsed="false">
      <c r="A524" s="110"/>
      <c r="B524" s="110"/>
      <c r="C524" s="110"/>
      <c r="D524" s="100"/>
      <c r="E524" s="106"/>
      <c r="F524" s="106"/>
      <c r="G524" s="106"/>
      <c r="H524" s="106"/>
      <c r="I524" s="106"/>
      <c r="J524" s="106"/>
      <c r="K524" s="100"/>
      <c r="L524" s="100"/>
      <c r="M524" s="100"/>
      <c r="N524" s="101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</row>
    <row r="525" customFormat="false" ht="12.75" hidden="false" customHeight="true" outlineLevel="0" collapsed="false">
      <c r="A525" s="110"/>
      <c r="B525" s="110"/>
      <c r="C525" s="110"/>
      <c r="D525" s="100"/>
      <c r="E525" s="106"/>
      <c r="F525" s="106"/>
      <c r="G525" s="106"/>
      <c r="H525" s="106"/>
      <c r="I525" s="106"/>
      <c r="J525" s="106"/>
      <c r="K525" s="100"/>
      <c r="L525" s="100"/>
      <c r="M525" s="100"/>
      <c r="N525" s="101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</row>
    <row r="526" customFormat="false" ht="12.75" hidden="false" customHeight="true" outlineLevel="0" collapsed="false">
      <c r="A526" s="110"/>
      <c r="B526" s="110"/>
      <c r="C526" s="110"/>
      <c r="D526" s="100"/>
      <c r="E526" s="106"/>
      <c r="F526" s="106"/>
      <c r="G526" s="106"/>
      <c r="H526" s="106"/>
      <c r="I526" s="106"/>
      <c r="J526" s="106"/>
      <c r="K526" s="100"/>
      <c r="L526" s="100"/>
      <c r="M526" s="100"/>
      <c r="N526" s="101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</row>
    <row r="527" customFormat="false" ht="12.75" hidden="false" customHeight="true" outlineLevel="0" collapsed="false">
      <c r="A527" s="110"/>
      <c r="B527" s="110"/>
      <c r="C527" s="110"/>
      <c r="D527" s="100"/>
      <c r="E527" s="106"/>
      <c r="F527" s="106"/>
      <c r="G527" s="106"/>
      <c r="H527" s="106"/>
      <c r="I527" s="106"/>
      <c r="J527" s="106"/>
      <c r="K527" s="100"/>
      <c r="L527" s="100"/>
      <c r="M527" s="100"/>
      <c r="N527" s="101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</row>
    <row r="528" customFormat="false" ht="12.75" hidden="false" customHeight="true" outlineLevel="0" collapsed="false">
      <c r="A528" s="110"/>
      <c r="B528" s="110"/>
      <c r="C528" s="110"/>
      <c r="D528" s="100"/>
      <c r="E528" s="106"/>
      <c r="F528" s="106"/>
      <c r="G528" s="106"/>
      <c r="H528" s="106"/>
      <c r="I528" s="106"/>
      <c r="J528" s="106"/>
      <c r="K528" s="100"/>
      <c r="L528" s="100"/>
      <c r="M528" s="100"/>
      <c r="N528" s="101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</row>
    <row r="529" customFormat="false" ht="12.75" hidden="false" customHeight="true" outlineLevel="0" collapsed="false">
      <c r="A529" s="110"/>
      <c r="B529" s="110"/>
      <c r="C529" s="110"/>
      <c r="D529" s="100"/>
      <c r="E529" s="106"/>
      <c r="F529" s="106"/>
      <c r="G529" s="106"/>
      <c r="H529" s="106"/>
      <c r="I529" s="106"/>
      <c r="J529" s="106"/>
      <c r="K529" s="100"/>
      <c r="L529" s="100"/>
      <c r="M529" s="100"/>
      <c r="N529" s="101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</row>
    <row r="530" customFormat="false" ht="12.75" hidden="false" customHeight="true" outlineLevel="0" collapsed="false">
      <c r="A530" s="110"/>
      <c r="B530" s="110"/>
      <c r="C530" s="110"/>
      <c r="D530" s="100"/>
      <c r="E530" s="106"/>
      <c r="F530" s="106"/>
      <c r="G530" s="106"/>
      <c r="H530" s="106"/>
      <c r="I530" s="106"/>
      <c r="J530" s="106"/>
      <c r="K530" s="100"/>
      <c r="L530" s="100"/>
      <c r="M530" s="100"/>
      <c r="N530" s="101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</row>
    <row r="531" customFormat="false" ht="12.75" hidden="false" customHeight="true" outlineLevel="0" collapsed="false">
      <c r="A531" s="110"/>
      <c r="B531" s="110"/>
      <c r="C531" s="110"/>
      <c r="D531" s="100"/>
      <c r="E531" s="106"/>
      <c r="F531" s="106"/>
      <c r="G531" s="106"/>
      <c r="H531" s="106"/>
      <c r="I531" s="106"/>
      <c r="J531" s="106"/>
      <c r="K531" s="100"/>
      <c r="L531" s="100"/>
      <c r="M531" s="100"/>
      <c r="N531" s="101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</row>
    <row r="532" customFormat="false" ht="12.75" hidden="false" customHeight="true" outlineLevel="0" collapsed="false">
      <c r="A532" s="110"/>
      <c r="B532" s="110"/>
      <c r="C532" s="110"/>
      <c r="D532" s="100"/>
      <c r="E532" s="106"/>
      <c r="F532" s="106"/>
      <c r="G532" s="106"/>
      <c r="H532" s="106"/>
      <c r="I532" s="106"/>
      <c r="J532" s="106"/>
      <c r="K532" s="100"/>
      <c r="L532" s="100"/>
      <c r="M532" s="100"/>
      <c r="N532" s="101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</row>
    <row r="533" customFormat="false" ht="12.75" hidden="false" customHeight="true" outlineLevel="0" collapsed="false">
      <c r="A533" s="110"/>
      <c r="B533" s="110"/>
      <c r="C533" s="110"/>
      <c r="D533" s="100"/>
      <c r="E533" s="106"/>
      <c r="F533" s="106"/>
      <c r="G533" s="106"/>
      <c r="H533" s="106"/>
      <c r="I533" s="106"/>
      <c r="J533" s="106"/>
      <c r="K533" s="100"/>
      <c r="L533" s="100"/>
      <c r="M533" s="100"/>
      <c r="N533" s="101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</row>
    <row r="534" customFormat="false" ht="12.75" hidden="false" customHeight="true" outlineLevel="0" collapsed="false">
      <c r="A534" s="110"/>
      <c r="B534" s="110"/>
      <c r="C534" s="110"/>
      <c r="D534" s="100"/>
      <c r="E534" s="106"/>
      <c r="F534" s="106"/>
      <c r="G534" s="106"/>
      <c r="H534" s="106"/>
      <c r="I534" s="106"/>
      <c r="J534" s="106"/>
      <c r="K534" s="100"/>
      <c r="L534" s="100"/>
      <c r="M534" s="100"/>
      <c r="N534" s="101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</row>
    <row r="535" customFormat="false" ht="12.75" hidden="false" customHeight="true" outlineLevel="0" collapsed="false">
      <c r="A535" s="110"/>
      <c r="B535" s="110"/>
      <c r="C535" s="110"/>
      <c r="D535" s="100"/>
      <c r="E535" s="106"/>
      <c r="F535" s="106"/>
      <c r="G535" s="106"/>
      <c r="H535" s="106"/>
      <c r="I535" s="106"/>
      <c r="J535" s="106"/>
      <c r="K535" s="100"/>
      <c r="L535" s="100"/>
      <c r="M535" s="100"/>
      <c r="N535" s="101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</row>
    <row r="536" customFormat="false" ht="12.75" hidden="false" customHeight="true" outlineLevel="0" collapsed="false">
      <c r="A536" s="110"/>
      <c r="B536" s="110"/>
      <c r="C536" s="110"/>
      <c r="D536" s="100"/>
      <c r="E536" s="106"/>
      <c r="F536" s="106"/>
      <c r="G536" s="106"/>
      <c r="H536" s="106"/>
      <c r="I536" s="106"/>
      <c r="J536" s="106"/>
      <c r="K536" s="100"/>
      <c r="L536" s="100"/>
      <c r="M536" s="100"/>
      <c r="N536" s="101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</row>
    <row r="537" customFormat="false" ht="12.75" hidden="false" customHeight="true" outlineLevel="0" collapsed="false">
      <c r="A537" s="110"/>
      <c r="B537" s="110"/>
      <c r="C537" s="110"/>
      <c r="D537" s="100"/>
      <c r="E537" s="106"/>
      <c r="F537" s="106"/>
      <c r="G537" s="106"/>
      <c r="H537" s="106"/>
      <c r="I537" s="106"/>
      <c r="J537" s="106"/>
      <c r="K537" s="100"/>
      <c r="L537" s="100"/>
      <c r="M537" s="100"/>
      <c r="N537" s="101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</row>
    <row r="538" customFormat="false" ht="12.75" hidden="false" customHeight="true" outlineLevel="0" collapsed="false">
      <c r="A538" s="110"/>
      <c r="B538" s="110"/>
      <c r="C538" s="110"/>
      <c r="D538" s="100"/>
      <c r="E538" s="106"/>
      <c r="F538" s="106"/>
      <c r="G538" s="106"/>
      <c r="H538" s="106"/>
      <c r="I538" s="106"/>
      <c r="J538" s="106"/>
      <c r="K538" s="100"/>
      <c r="L538" s="100"/>
      <c r="M538" s="100"/>
      <c r="N538" s="101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</row>
    <row r="539" customFormat="false" ht="12.75" hidden="false" customHeight="true" outlineLevel="0" collapsed="false">
      <c r="A539" s="110"/>
      <c r="B539" s="110"/>
      <c r="C539" s="110"/>
      <c r="D539" s="100"/>
      <c r="E539" s="106"/>
      <c r="F539" s="106"/>
      <c r="G539" s="106"/>
      <c r="H539" s="106"/>
      <c r="I539" s="106"/>
      <c r="J539" s="106"/>
      <c r="K539" s="100"/>
      <c r="L539" s="100"/>
      <c r="M539" s="100"/>
      <c r="N539" s="101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</row>
    <row r="540" customFormat="false" ht="12.75" hidden="false" customHeight="true" outlineLevel="0" collapsed="false">
      <c r="A540" s="110"/>
      <c r="B540" s="110"/>
      <c r="C540" s="110"/>
      <c r="D540" s="100"/>
      <c r="E540" s="106"/>
      <c r="F540" s="106"/>
      <c r="G540" s="106"/>
      <c r="H540" s="106"/>
      <c r="I540" s="106"/>
      <c r="J540" s="106"/>
      <c r="K540" s="100"/>
      <c r="L540" s="100"/>
      <c r="M540" s="100"/>
      <c r="N540" s="101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</row>
    <row r="541" customFormat="false" ht="12.75" hidden="false" customHeight="true" outlineLevel="0" collapsed="false">
      <c r="A541" s="110"/>
      <c r="B541" s="110"/>
      <c r="C541" s="110"/>
      <c r="D541" s="100"/>
      <c r="E541" s="106"/>
      <c r="F541" s="106"/>
      <c r="G541" s="106"/>
      <c r="H541" s="106"/>
      <c r="I541" s="106"/>
      <c r="J541" s="106"/>
      <c r="K541" s="100"/>
      <c r="L541" s="100"/>
      <c r="M541" s="100"/>
      <c r="N541" s="101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</row>
    <row r="542" customFormat="false" ht="12.75" hidden="false" customHeight="true" outlineLevel="0" collapsed="false">
      <c r="A542" s="110"/>
      <c r="B542" s="110"/>
      <c r="C542" s="110"/>
      <c r="D542" s="100"/>
      <c r="E542" s="106"/>
      <c r="F542" s="106"/>
      <c r="G542" s="106"/>
      <c r="H542" s="106"/>
      <c r="I542" s="106"/>
      <c r="J542" s="106"/>
      <c r="K542" s="100"/>
      <c r="L542" s="100"/>
      <c r="M542" s="100"/>
      <c r="N542" s="101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</row>
    <row r="543" customFormat="false" ht="12.75" hidden="false" customHeight="true" outlineLevel="0" collapsed="false">
      <c r="A543" s="110"/>
      <c r="B543" s="110"/>
      <c r="C543" s="110"/>
      <c r="D543" s="100"/>
      <c r="E543" s="106"/>
      <c r="F543" s="106"/>
      <c r="G543" s="106"/>
      <c r="H543" s="106"/>
      <c r="I543" s="106"/>
      <c r="J543" s="106"/>
      <c r="K543" s="100"/>
      <c r="L543" s="100"/>
      <c r="M543" s="100"/>
      <c r="N543" s="101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</row>
    <row r="544" customFormat="false" ht="12.75" hidden="false" customHeight="true" outlineLevel="0" collapsed="false">
      <c r="A544" s="110"/>
      <c r="B544" s="110"/>
      <c r="C544" s="110"/>
      <c r="D544" s="100"/>
      <c r="E544" s="106"/>
      <c r="F544" s="106"/>
      <c r="G544" s="106"/>
      <c r="H544" s="106"/>
      <c r="I544" s="106"/>
      <c r="J544" s="106"/>
      <c r="K544" s="100"/>
      <c r="L544" s="100"/>
      <c r="M544" s="100"/>
      <c r="N544" s="101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</row>
    <row r="545" customFormat="false" ht="12.75" hidden="false" customHeight="true" outlineLevel="0" collapsed="false">
      <c r="A545" s="110"/>
      <c r="B545" s="110"/>
      <c r="C545" s="110"/>
      <c r="D545" s="100"/>
      <c r="E545" s="106"/>
      <c r="F545" s="106"/>
      <c r="G545" s="106"/>
      <c r="H545" s="106"/>
      <c r="I545" s="106"/>
      <c r="J545" s="106"/>
      <c r="K545" s="100"/>
      <c r="L545" s="100"/>
      <c r="M545" s="100"/>
      <c r="N545" s="101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</row>
    <row r="546" customFormat="false" ht="12.75" hidden="false" customHeight="true" outlineLevel="0" collapsed="false">
      <c r="A546" s="110"/>
      <c r="B546" s="110"/>
      <c r="C546" s="110"/>
      <c r="D546" s="100"/>
      <c r="E546" s="106"/>
      <c r="F546" s="106"/>
      <c r="G546" s="106"/>
      <c r="H546" s="106"/>
      <c r="I546" s="106"/>
      <c r="J546" s="106"/>
      <c r="K546" s="100"/>
      <c r="L546" s="100"/>
      <c r="M546" s="100"/>
      <c r="N546" s="101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</row>
    <row r="547" customFormat="false" ht="12.75" hidden="false" customHeight="true" outlineLevel="0" collapsed="false">
      <c r="A547" s="110"/>
      <c r="B547" s="110"/>
      <c r="C547" s="110"/>
      <c r="D547" s="100"/>
      <c r="E547" s="106"/>
      <c r="F547" s="106"/>
      <c r="G547" s="106"/>
      <c r="H547" s="106"/>
      <c r="I547" s="106"/>
      <c r="J547" s="106"/>
      <c r="K547" s="100"/>
      <c r="L547" s="100"/>
      <c r="M547" s="100"/>
      <c r="N547" s="101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</row>
    <row r="548" customFormat="false" ht="12.75" hidden="false" customHeight="true" outlineLevel="0" collapsed="false">
      <c r="A548" s="110"/>
      <c r="B548" s="110"/>
      <c r="C548" s="110"/>
      <c r="D548" s="100"/>
      <c r="E548" s="106"/>
      <c r="F548" s="106"/>
      <c r="G548" s="106"/>
      <c r="H548" s="106"/>
      <c r="I548" s="106"/>
      <c r="J548" s="106"/>
      <c r="K548" s="100"/>
      <c r="L548" s="100"/>
      <c r="M548" s="100"/>
      <c r="N548" s="101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</row>
    <row r="549" customFormat="false" ht="12.75" hidden="false" customHeight="true" outlineLevel="0" collapsed="false">
      <c r="A549" s="110"/>
      <c r="B549" s="110"/>
      <c r="C549" s="110"/>
      <c r="D549" s="100"/>
      <c r="E549" s="106"/>
      <c r="F549" s="106"/>
      <c r="G549" s="106"/>
      <c r="H549" s="106"/>
      <c r="I549" s="106"/>
      <c r="J549" s="106"/>
      <c r="K549" s="100"/>
      <c r="L549" s="100"/>
      <c r="M549" s="100"/>
      <c r="N549" s="101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</row>
    <row r="550" customFormat="false" ht="12.75" hidden="false" customHeight="true" outlineLevel="0" collapsed="false">
      <c r="A550" s="110"/>
      <c r="B550" s="110"/>
      <c r="C550" s="110"/>
      <c r="D550" s="100"/>
      <c r="E550" s="106"/>
      <c r="F550" s="106"/>
      <c r="G550" s="106"/>
      <c r="H550" s="106"/>
      <c r="I550" s="106"/>
      <c r="J550" s="106"/>
      <c r="K550" s="100"/>
      <c r="L550" s="100"/>
      <c r="M550" s="100"/>
      <c r="N550" s="101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</row>
    <row r="551" customFormat="false" ht="12.75" hidden="false" customHeight="true" outlineLevel="0" collapsed="false">
      <c r="A551" s="110"/>
      <c r="B551" s="110"/>
      <c r="C551" s="110"/>
      <c r="D551" s="100"/>
      <c r="E551" s="106"/>
      <c r="F551" s="106"/>
      <c r="G551" s="106"/>
      <c r="H551" s="106"/>
      <c r="I551" s="106"/>
      <c r="J551" s="106"/>
      <c r="K551" s="100"/>
      <c r="L551" s="100"/>
      <c r="M551" s="100"/>
      <c r="N551" s="101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</row>
    <row r="552" customFormat="false" ht="12.75" hidden="false" customHeight="true" outlineLevel="0" collapsed="false">
      <c r="A552" s="110"/>
      <c r="B552" s="110"/>
      <c r="C552" s="110"/>
      <c r="D552" s="100"/>
      <c r="E552" s="106"/>
      <c r="F552" s="106"/>
      <c r="G552" s="106"/>
      <c r="H552" s="106"/>
      <c r="I552" s="106"/>
      <c r="J552" s="106"/>
      <c r="K552" s="100"/>
      <c r="L552" s="100"/>
      <c r="M552" s="100"/>
      <c r="N552" s="101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</row>
    <row r="553" customFormat="false" ht="12.75" hidden="false" customHeight="true" outlineLevel="0" collapsed="false">
      <c r="A553" s="110"/>
      <c r="B553" s="110"/>
      <c r="C553" s="110"/>
      <c r="D553" s="100"/>
      <c r="E553" s="106"/>
      <c r="F553" s="106"/>
      <c r="G553" s="106"/>
      <c r="H553" s="106"/>
      <c r="I553" s="106"/>
      <c r="J553" s="106"/>
      <c r="K553" s="100"/>
      <c r="L553" s="100"/>
      <c r="M553" s="100"/>
      <c r="N553" s="101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</row>
    <row r="554" customFormat="false" ht="12.75" hidden="false" customHeight="true" outlineLevel="0" collapsed="false">
      <c r="A554" s="110"/>
      <c r="B554" s="110"/>
      <c r="C554" s="110"/>
      <c r="D554" s="100"/>
      <c r="E554" s="106"/>
      <c r="F554" s="106"/>
      <c r="G554" s="106"/>
      <c r="H554" s="106"/>
      <c r="I554" s="106"/>
      <c r="J554" s="106"/>
      <c r="K554" s="100"/>
      <c r="L554" s="100"/>
      <c r="M554" s="100"/>
      <c r="N554" s="101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</row>
    <row r="555" customFormat="false" ht="12.75" hidden="false" customHeight="true" outlineLevel="0" collapsed="false">
      <c r="A555" s="110"/>
      <c r="B555" s="110"/>
      <c r="C555" s="110"/>
      <c r="D555" s="100"/>
      <c r="E555" s="106"/>
      <c r="F555" s="106"/>
      <c r="G555" s="106"/>
      <c r="H555" s="106"/>
      <c r="I555" s="106"/>
      <c r="J555" s="106"/>
      <c r="K555" s="100"/>
      <c r="L555" s="100"/>
      <c r="M555" s="100"/>
      <c r="N555" s="101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</row>
    <row r="556" customFormat="false" ht="12.75" hidden="false" customHeight="true" outlineLevel="0" collapsed="false">
      <c r="A556" s="110"/>
      <c r="B556" s="110"/>
      <c r="C556" s="110"/>
      <c r="D556" s="100"/>
      <c r="E556" s="106"/>
      <c r="F556" s="106"/>
      <c r="G556" s="106"/>
      <c r="H556" s="106"/>
      <c r="I556" s="106"/>
      <c r="J556" s="106"/>
      <c r="K556" s="100"/>
      <c r="L556" s="100"/>
      <c r="M556" s="100"/>
      <c r="N556" s="101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</row>
    <row r="557" customFormat="false" ht="12.75" hidden="false" customHeight="true" outlineLevel="0" collapsed="false">
      <c r="A557" s="110"/>
      <c r="B557" s="110"/>
      <c r="C557" s="110"/>
      <c r="D557" s="100"/>
      <c r="E557" s="106"/>
      <c r="F557" s="106"/>
      <c r="G557" s="106"/>
      <c r="H557" s="106"/>
      <c r="I557" s="106"/>
      <c r="J557" s="106"/>
      <c r="K557" s="100"/>
      <c r="L557" s="100"/>
      <c r="M557" s="100"/>
      <c r="N557" s="101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</row>
    <row r="558" customFormat="false" ht="12.75" hidden="false" customHeight="true" outlineLevel="0" collapsed="false">
      <c r="A558" s="110"/>
      <c r="B558" s="110"/>
      <c r="C558" s="110"/>
      <c r="D558" s="100"/>
      <c r="E558" s="106"/>
      <c r="F558" s="106"/>
      <c r="G558" s="106"/>
      <c r="H558" s="106"/>
      <c r="I558" s="106"/>
      <c r="J558" s="106"/>
      <c r="K558" s="100"/>
      <c r="L558" s="100"/>
      <c r="M558" s="100"/>
      <c r="N558" s="101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</row>
    <row r="559" customFormat="false" ht="12.75" hidden="false" customHeight="true" outlineLevel="0" collapsed="false">
      <c r="A559" s="110"/>
      <c r="B559" s="110"/>
      <c r="C559" s="110"/>
      <c r="D559" s="100"/>
      <c r="E559" s="106"/>
      <c r="F559" s="106"/>
      <c r="G559" s="106"/>
      <c r="H559" s="106"/>
      <c r="I559" s="106"/>
      <c r="J559" s="106"/>
      <c r="K559" s="100"/>
      <c r="L559" s="100"/>
      <c r="M559" s="100"/>
      <c r="N559" s="101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</row>
    <row r="560" customFormat="false" ht="12.75" hidden="false" customHeight="true" outlineLevel="0" collapsed="false">
      <c r="A560" s="110"/>
      <c r="B560" s="110"/>
      <c r="C560" s="110"/>
      <c r="D560" s="100"/>
      <c r="E560" s="106"/>
      <c r="F560" s="106"/>
      <c r="G560" s="106"/>
      <c r="H560" s="106"/>
      <c r="I560" s="106"/>
      <c r="J560" s="106"/>
      <c r="K560" s="100"/>
      <c r="L560" s="100"/>
      <c r="M560" s="100"/>
      <c r="N560" s="101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</row>
    <row r="561" customFormat="false" ht="12.75" hidden="false" customHeight="true" outlineLevel="0" collapsed="false">
      <c r="A561" s="110"/>
      <c r="B561" s="110"/>
      <c r="C561" s="110"/>
      <c r="D561" s="100"/>
      <c r="E561" s="106"/>
      <c r="F561" s="106"/>
      <c r="G561" s="106"/>
      <c r="H561" s="106"/>
      <c r="I561" s="106"/>
      <c r="J561" s="106"/>
      <c r="K561" s="100"/>
      <c r="L561" s="100"/>
      <c r="M561" s="100"/>
      <c r="N561" s="101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</row>
    <row r="562" customFormat="false" ht="12.75" hidden="false" customHeight="true" outlineLevel="0" collapsed="false">
      <c r="A562" s="110"/>
      <c r="B562" s="110"/>
      <c r="C562" s="110"/>
      <c r="D562" s="100"/>
      <c r="E562" s="106"/>
      <c r="F562" s="106"/>
      <c r="G562" s="106"/>
      <c r="H562" s="106"/>
      <c r="I562" s="106"/>
      <c r="J562" s="106"/>
      <c r="K562" s="100"/>
      <c r="L562" s="100"/>
      <c r="M562" s="100"/>
      <c r="N562" s="101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</row>
    <row r="563" customFormat="false" ht="12.75" hidden="false" customHeight="true" outlineLevel="0" collapsed="false">
      <c r="A563" s="110"/>
      <c r="B563" s="110"/>
      <c r="C563" s="110"/>
      <c r="D563" s="100"/>
      <c r="E563" s="106"/>
      <c r="F563" s="106"/>
      <c r="G563" s="106"/>
      <c r="H563" s="106"/>
      <c r="I563" s="106"/>
      <c r="J563" s="106"/>
      <c r="K563" s="100"/>
      <c r="L563" s="100"/>
      <c r="M563" s="100"/>
      <c r="N563" s="101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</row>
    <row r="564" customFormat="false" ht="12.75" hidden="false" customHeight="true" outlineLevel="0" collapsed="false">
      <c r="A564" s="110"/>
      <c r="B564" s="110"/>
      <c r="C564" s="110"/>
      <c r="D564" s="100"/>
      <c r="E564" s="106"/>
      <c r="F564" s="106"/>
      <c r="G564" s="106"/>
      <c r="H564" s="106"/>
      <c r="I564" s="106"/>
      <c r="J564" s="106"/>
      <c r="K564" s="100"/>
      <c r="L564" s="100"/>
      <c r="M564" s="100"/>
      <c r="N564" s="101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</row>
    <row r="565" customFormat="false" ht="12.75" hidden="false" customHeight="true" outlineLevel="0" collapsed="false">
      <c r="A565" s="110"/>
      <c r="B565" s="110"/>
      <c r="C565" s="110"/>
      <c r="D565" s="100"/>
      <c r="E565" s="106"/>
      <c r="F565" s="106"/>
      <c r="G565" s="106"/>
      <c r="H565" s="106"/>
      <c r="I565" s="106"/>
      <c r="J565" s="106"/>
      <c r="K565" s="100"/>
      <c r="L565" s="100"/>
      <c r="M565" s="100"/>
      <c r="N565" s="101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</row>
    <row r="566" customFormat="false" ht="12.75" hidden="false" customHeight="true" outlineLevel="0" collapsed="false">
      <c r="A566" s="110"/>
      <c r="B566" s="110"/>
      <c r="C566" s="110"/>
      <c r="D566" s="100"/>
      <c r="E566" s="106"/>
      <c r="F566" s="106"/>
      <c r="G566" s="106"/>
      <c r="H566" s="106"/>
      <c r="I566" s="106"/>
      <c r="J566" s="106"/>
      <c r="K566" s="100"/>
      <c r="L566" s="100"/>
      <c r="M566" s="100"/>
      <c r="N566" s="101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</row>
    <row r="567" customFormat="false" ht="12.75" hidden="false" customHeight="true" outlineLevel="0" collapsed="false">
      <c r="A567" s="110"/>
      <c r="B567" s="110"/>
      <c r="C567" s="110"/>
      <c r="D567" s="100"/>
      <c r="E567" s="106"/>
      <c r="F567" s="106"/>
      <c r="G567" s="106"/>
      <c r="H567" s="106"/>
      <c r="I567" s="106"/>
      <c r="J567" s="106"/>
      <c r="K567" s="100"/>
      <c r="L567" s="100"/>
      <c r="M567" s="100"/>
      <c r="N567" s="101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</row>
    <row r="568" customFormat="false" ht="12.75" hidden="false" customHeight="true" outlineLevel="0" collapsed="false">
      <c r="A568" s="110"/>
      <c r="B568" s="110"/>
      <c r="C568" s="110"/>
      <c r="D568" s="100"/>
      <c r="E568" s="106"/>
      <c r="F568" s="106"/>
      <c r="G568" s="106"/>
      <c r="H568" s="106"/>
      <c r="I568" s="106"/>
      <c r="J568" s="106"/>
      <c r="K568" s="100"/>
      <c r="L568" s="100"/>
      <c r="M568" s="100"/>
      <c r="N568" s="101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</row>
    <row r="569" customFormat="false" ht="12.75" hidden="false" customHeight="true" outlineLevel="0" collapsed="false">
      <c r="A569" s="110"/>
      <c r="B569" s="110"/>
      <c r="C569" s="110"/>
      <c r="D569" s="100"/>
      <c r="E569" s="106"/>
      <c r="F569" s="106"/>
      <c r="G569" s="106"/>
      <c r="H569" s="106"/>
      <c r="I569" s="106"/>
      <c r="J569" s="106"/>
      <c r="K569" s="100"/>
      <c r="L569" s="100"/>
      <c r="M569" s="100"/>
      <c r="N569" s="101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</row>
    <row r="570" customFormat="false" ht="12.75" hidden="false" customHeight="true" outlineLevel="0" collapsed="false">
      <c r="A570" s="110"/>
      <c r="B570" s="110"/>
      <c r="C570" s="110"/>
      <c r="D570" s="100"/>
      <c r="E570" s="106"/>
      <c r="F570" s="106"/>
      <c r="G570" s="106"/>
      <c r="H570" s="106"/>
      <c r="I570" s="106"/>
      <c r="J570" s="106"/>
      <c r="K570" s="100"/>
      <c r="L570" s="100"/>
      <c r="M570" s="100"/>
      <c r="N570" s="101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</row>
    <row r="571" customFormat="false" ht="12.75" hidden="false" customHeight="true" outlineLevel="0" collapsed="false">
      <c r="A571" s="110"/>
      <c r="B571" s="110"/>
      <c r="C571" s="110"/>
      <c r="D571" s="100"/>
      <c r="E571" s="106"/>
      <c r="F571" s="106"/>
      <c r="G571" s="106"/>
      <c r="H571" s="106"/>
      <c r="I571" s="106"/>
      <c r="J571" s="106"/>
      <c r="K571" s="100"/>
      <c r="L571" s="100"/>
      <c r="M571" s="100"/>
      <c r="N571" s="101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</row>
    <row r="572" customFormat="false" ht="12.75" hidden="false" customHeight="true" outlineLevel="0" collapsed="false">
      <c r="A572" s="110"/>
      <c r="B572" s="110"/>
      <c r="C572" s="110"/>
      <c r="D572" s="100"/>
      <c r="E572" s="106"/>
      <c r="F572" s="106"/>
      <c r="G572" s="106"/>
      <c r="H572" s="106"/>
      <c r="I572" s="106"/>
      <c r="J572" s="106"/>
      <c r="K572" s="100"/>
      <c r="L572" s="100"/>
      <c r="M572" s="100"/>
      <c r="N572" s="101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</row>
    <row r="573" customFormat="false" ht="12.75" hidden="false" customHeight="true" outlineLevel="0" collapsed="false">
      <c r="A573" s="110"/>
      <c r="B573" s="110"/>
      <c r="C573" s="110"/>
      <c r="D573" s="100"/>
      <c r="E573" s="106"/>
      <c r="F573" s="106"/>
      <c r="G573" s="106"/>
      <c r="H573" s="106"/>
      <c r="I573" s="106"/>
      <c r="J573" s="106"/>
      <c r="K573" s="100"/>
      <c r="L573" s="100"/>
      <c r="M573" s="100"/>
      <c r="N573" s="101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</row>
    <row r="574" customFormat="false" ht="12.75" hidden="false" customHeight="true" outlineLevel="0" collapsed="false">
      <c r="A574" s="110"/>
      <c r="B574" s="110"/>
      <c r="C574" s="110"/>
      <c r="D574" s="100"/>
      <c r="E574" s="106"/>
      <c r="F574" s="106"/>
      <c r="G574" s="106"/>
      <c r="H574" s="106"/>
      <c r="I574" s="106"/>
      <c r="J574" s="106"/>
      <c r="K574" s="100"/>
      <c r="L574" s="100"/>
      <c r="M574" s="100"/>
      <c r="N574" s="101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</row>
    <row r="575" customFormat="false" ht="12.75" hidden="false" customHeight="true" outlineLevel="0" collapsed="false">
      <c r="A575" s="110"/>
      <c r="B575" s="110"/>
      <c r="C575" s="110"/>
      <c r="D575" s="100"/>
      <c r="E575" s="106"/>
      <c r="F575" s="106"/>
      <c r="G575" s="106"/>
      <c r="H575" s="106"/>
      <c r="I575" s="106"/>
      <c r="J575" s="106"/>
      <c r="K575" s="100"/>
      <c r="L575" s="100"/>
      <c r="M575" s="100"/>
      <c r="N575" s="101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</row>
    <row r="576" customFormat="false" ht="12.75" hidden="false" customHeight="true" outlineLevel="0" collapsed="false">
      <c r="A576" s="110"/>
      <c r="B576" s="110"/>
      <c r="C576" s="110"/>
      <c r="D576" s="100"/>
      <c r="E576" s="106"/>
      <c r="F576" s="106"/>
      <c r="G576" s="106"/>
      <c r="H576" s="106"/>
      <c r="I576" s="106"/>
      <c r="J576" s="106"/>
      <c r="K576" s="100"/>
      <c r="L576" s="100"/>
      <c r="M576" s="100"/>
      <c r="N576" s="101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</row>
    <row r="577" customFormat="false" ht="12.75" hidden="false" customHeight="true" outlineLevel="0" collapsed="false">
      <c r="A577" s="110"/>
      <c r="B577" s="110"/>
      <c r="C577" s="110"/>
      <c r="D577" s="100"/>
      <c r="E577" s="106"/>
      <c r="F577" s="106"/>
      <c r="G577" s="106"/>
      <c r="H577" s="106"/>
      <c r="I577" s="106"/>
      <c r="J577" s="106"/>
      <c r="K577" s="100"/>
      <c r="L577" s="100"/>
      <c r="M577" s="100"/>
      <c r="N577" s="101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</row>
    <row r="578" customFormat="false" ht="12.75" hidden="false" customHeight="true" outlineLevel="0" collapsed="false">
      <c r="A578" s="110"/>
      <c r="B578" s="110"/>
      <c r="C578" s="110"/>
      <c r="D578" s="100"/>
      <c r="E578" s="106"/>
      <c r="F578" s="106"/>
      <c r="G578" s="106"/>
      <c r="H578" s="106"/>
      <c r="I578" s="106"/>
      <c r="J578" s="106"/>
      <c r="K578" s="100"/>
      <c r="L578" s="100"/>
      <c r="M578" s="100"/>
      <c r="N578" s="101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</row>
    <row r="579" customFormat="false" ht="12.75" hidden="false" customHeight="true" outlineLevel="0" collapsed="false">
      <c r="A579" s="110"/>
      <c r="B579" s="110"/>
      <c r="C579" s="110"/>
      <c r="D579" s="100"/>
      <c r="E579" s="106"/>
      <c r="F579" s="106"/>
      <c r="G579" s="106"/>
      <c r="H579" s="106"/>
      <c r="I579" s="106"/>
      <c r="J579" s="106"/>
      <c r="K579" s="100"/>
      <c r="L579" s="100"/>
      <c r="M579" s="100"/>
      <c r="N579" s="101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</row>
    <row r="580" customFormat="false" ht="12.75" hidden="false" customHeight="true" outlineLevel="0" collapsed="false">
      <c r="A580" s="110"/>
      <c r="B580" s="110"/>
      <c r="C580" s="110"/>
      <c r="D580" s="100"/>
      <c r="E580" s="106"/>
      <c r="F580" s="106"/>
      <c r="G580" s="106"/>
      <c r="H580" s="106"/>
      <c r="I580" s="106"/>
      <c r="J580" s="106"/>
      <c r="K580" s="100"/>
      <c r="L580" s="100"/>
      <c r="M580" s="100"/>
      <c r="N580" s="101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</row>
    <row r="581" customFormat="false" ht="12.75" hidden="false" customHeight="true" outlineLevel="0" collapsed="false">
      <c r="A581" s="110"/>
      <c r="B581" s="110"/>
      <c r="C581" s="110"/>
      <c r="D581" s="100"/>
      <c r="E581" s="106"/>
      <c r="F581" s="106"/>
      <c r="G581" s="106"/>
      <c r="H581" s="106"/>
      <c r="I581" s="106"/>
      <c r="J581" s="106"/>
      <c r="K581" s="100"/>
      <c r="L581" s="100"/>
      <c r="M581" s="100"/>
      <c r="N581" s="101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</row>
    <row r="582" customFormat="false" ht="12.75" hidden="false" customHeight="true" outlineLevel="0" collapsed="false">
      <c r="A582" s="110"/>
      <c r="B582" s="110"/>
      <c r="C582" s="110"/>
      <c r="D582" s="100"/>
      <c r="E582" s="106"/>
      <c r="F582" s="106"/>
      <c r="G582" s="106"/>
      <c r="H582" s="106"/>
      <c r="I582" s="106"/>
      <c r="J582" s="106"/>
      <c r="K582" s="100"/>
      <c r="L582" s="100"/>
      <c r="M582" s="100"/>
      <c r="N582" s="101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</row>
    <row r="583" customFormat="false" ht="12.75" hidden="false" customHeight="true" outlineLevel="0" collapsed="false">
      <c r="A583" s="110"/>
      <c r="B583" s="110"/>
      <c r="C583" s="110"/>
      <c r="D583" s="100"/>
      <c r="E583" s="106"/>
      <c r="F583" s="106"/>
      <c r="G583" s="106"/>
      <c r="H583" s="106"/>
      <c r="I583" s="106"/>
      <c r="J583" s="106"/>
      <c r="K583" s="100"/>
      <c r="L583" s="100"/>
      <c r="M583" s="100"/>
      <c r="N583" s="101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</row>
    <row r="584" customFormat="false" ht="12.75" hidden="false" customHeight="true" outlineLevel="0" collapsed="false">
      <c r="A584" s="110"/>
      <c r="B584" s="110"/>
      <c r="C584" s="110"/>
      <c r="D584" s="100"/>
      <c r="E584" s="106"/>
      <c r="F584" s="106"/>
      <c r="G584" s="106"/>
      <c r="H584" s="106"/>
      <c r="I584" s="106"/>
      <c r="J584" s="106"/>
      <c r="K584" s="100"/>
      <c r="L584" s="100"/>
      <c r="M584" s="100"/>
      <c r="N584" s="101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</row>
    <row r="585" customFormat="false" ht="12.75" hidden="false" customHeight="true" outlineLevel="0" collapsed="false">
      <c r="A585" s="110"/>
      <c r="B585" s="110"/>
      <c r="C585" s="110"/>
      <c r="D585" s="100"/>
      <c r="E585" s="106"/>
      <c r="F585" s="106"/>
      <c r="G585" s="106"/>
      <c r="H585" s="106"/>
      <c r="I585" s="106"/>
      <c r="J585" s="106"/>
      <c r="K585" s="100"/>
      <c r="L585" s="100"/>
      <c r="M585" s="100"/>
      <c r="N585" s="101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</row>
    <row r="586" customFormat="false" ht="12.75" hidden="false" customHeight="true" outlineLevel="0" collapsed="false">
      <c r="A586" s="110"/>
      <c r="B586" s="110"/>
      <c r="C586" s="110"/>
      <c r="D586" s="100"/>
      <c r="E586" s="106"/>
      <c r="F586" s="106"/>
      <c r="G586" s="106"/>
      <c r="H586" s="106"/>
      <c r="I586" s="106"/>
      <c r="J586" s="106"/>
      <c r="K586" s="100"/>
      <c r="L586" s="100"/>
      <c r="M586" s="100"/>
      <c r="N586" s="101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</row>
    <row r="587" customFormat="false" ht="12.75" hidden="false" customHeight="true" outlineLevel="0" collapsed="false">
      <c r="A587" s="110"/>
      <c r="B587" s="110"/>
      <c r="C587" s="110"/>
      <c r="D587" s="100"/>
      <c r="E587" s="106"/>
      <c r="F587" s="106"/>
      <c r="G587" s="106"/>
      <c r="H587" s="106"/>
      <c r="I587" s="106"/>
      <c r="J587" s="106"/>
      <c r="K587" s="100"/>
      <c r="L587" s="100"/>
      <c r="M587" s="100"/>
      <c r="N587" s="101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</row>
    <row r="588" customFormat="false" ht="12.75" hidden="false" customHeight="true" outlineLevel="0" collapsed="false">
      <c r="A588" s="110"/>
      <c r="B588" s="110"/>
      <c r="C588" s="110"/>
      <c r="D588" s="100"/>
      <c r="E588" s="106"/>
      <c r="F588" s="106"/>
      <c r="G588" s="106"/>
      <c r="H588" s="106"/>
      <c r="I588" s="106"/>
      <c r="J588" s="106"/>
      <c r="K588" s="100"/>
      <c r="L588" s="100"/>
      <c r="M588" s="100"/>
      <c r="N588" s="101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</row>
    <row r="589" customFormat="false" ht="12.75" hidden="false" customHeight="true" outlineLevel="0" collapsed="false">
      <c r="A589" s="110"/>
      <c r="B589" s="110"/>
      <c r="C589" s="110"/>
      <c r="D589" s="100"/>
      <c r="E589" s="106"/>
      <c r="F589" s="106"/>
      <c r="G589" s="106"/>
      <c r="H589" s="106"/>
      <c r="I589" s="106"/>
      <c r="J589" s="106"/>
      <c r="K589" s="100"/>
      <c r="L589" s="100"/>
      <c r="M589" s="100"/>
      <c r="N589" s="101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</row>
    <row r="590" customFormat="false" ht="12.75" hidden="false" customHeight="true" outlineLevel="0" collapsed="false">
      <c r="A590" s="110"/>
      <c r="B590" s="110"/>
      <c r="C590" s="110"/>
      <c r="D590" s="100"/>
      <c r="E590" s="106"/>
      <c r="F590" s="106"/>
      <c r="G590" s="106"/>
      <c r="H590" s="106"/>
      <c r="I590" s="106"/>
      <c r="J590" s="106"/>
      <c r="K590" s="100"/>
      <c r="L590" s="100"/>
      <c r="M590" s="100"/>
      <c r="N590" s="101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</row>
    <row r="591" customFormat="false" ht="12.75" hidden="false" customHeight="true" outlineLevel="0" collapsed="false">
      <c r="A591" s="110"/>
      <c r="B591" s="110"/>
      <c r="C591" s="110"/>
      <c r="D591" s="100"/>
      <c r="E591" s="106"/>
      <c r="F591" s="106"/>
      <c r="G591" s="106"/>
      <c r="H591" s="106"/>
      <c r="I591" s="106"/>
      <c r="J591" s="106"/>
      <c r="K591" s="100"/>
      <c r="L591" s="100"/>
      <c r="M591" s="100"/>
      <c r="N591" s="101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</row>
    <row r="592" customFormat="false" ht="12.75" hidden="false" customHeight="true" outlineLevel="0" collapsed="false">
      <c r="A592" s="110"/>
      <c r="B592" s="110"/>
      <c r="C592" s="110"/>
      <c r="D592" s="100"/>
      <c r="E592" s="106"/>
      <c r="F592" s="106"/>
      <c r="G592" s="106"/>
      <c r="H592" s="106"/>
      <c r="I592" s="106"/>
      <c r="J592" s="106"/>
      <c r="K592" s="100"/>
      <c r="L592" s="100"/>
      <c r="M592" s="100"/>
      <c r="N592" s="101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</row>
    <row r="593" customFormat="false" ht="12.75" hidden="false" customHeight="true" outlineLevel="0" collapsed="false">
      <c r="A593" s="110"/>
      <c r="B593" s="110"/>
      <c r="C593" s="110"/>
      <c r="D593" s="100"/>
      <c r="E593" s="106"/>
      <c r="F593" s="106"/>
      <c r="G593" s="106"/>
      <c r="H593" s="106"/>
      <c r="I593" s="106"/>
      <c r="J593" s="106"/>
      <c r="K593" s="100"/>
      <c r="L593" s="100"/>
      <c r="M593" s="100"/>
      <c r="N593" s="101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</row>
    <row r="594" customFormat="false" ht="12.75" hidden="false" customHeight="true" outlineLevel="0" collapsed="false">
      <c r="A594" s="110"/>
      <c r="B594" s="110"/>
      <c r="C594" s="110"/>
      <c r="D594" s="100"/>
      <c r="E594" s="106"/>
      <c r="F594" s="106"/>
      <c r="G594" s="106"/>
      <c r="H594" s="106"/>
      <c r="I594" s="106"/>
      <c r="J594" s="106"/>
      <c r="K594" s="100"/>
      <c r="L594" s="100"/>
      <c r="M594" s="100"/>
      <c r="N594" s="101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</row>
    <row r="595" customFormat="false" ht="12.75" hidden="false" customHeight="true" outlineLevel="0" collapsed="false">
      <c r="A595" s="110"/>
      <c r="B595" s="110"/>
      <c r="C595" s="110"/>
      <c r="D595" s="100"/>
      <c r="E595" s="106"/>
      <c r="F595" s="106"/>
      <c r="G595" s="106"/>
      <c r="H595" s="106"/>
      <c r="I595" s="106"/>
      <c r="J595" s="106"/>
      <c r="K595" s="100"/>
      <c r="L595" s="100"/>
      <c r="M595" s="100"/>
      <c r="N595" s="101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</row>
    <row r="596" customFormat="false" ht="12.75" hidden="false" customHeight="true" outlineLevel="0" collapsed="false">
      <c r="A596" s="110"/>
      <c r="B596" s="110"/>
      <c r="C596" s="110"/>
      <c r="D596" s="100"/>
      <c r="E596" s="106"/>
      <c r="F596" s="106"/>
      <c r="G596" s="106"/>
      <c r="H596" s="106"/>
      <c r="I596" s="106"/>
      <c r="J596" s="106"/>
      <c r="K596" s="100"/>
      <c r="L596" s="100"/>
      <c r="M596" s="100"/>
      <c r="N596" s="101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</row>
    <row r="597" customFormat="false" ht="12.75" hidden="false" customHeight="true" outlineLevel="0" collapsed="false">
      <c r="A597" s="110"/>
      <c r="B597" s="110"/>
      <c r="C597" s="110"/>
      <c r="D597" s="100"/>
      <c r="E597" s="106"/>
      <c r="F597" s="106"/>
      <c r="G597" s="106"/>
      <c r="H597" s="106"/>
      <c r="I597" s="106"/>
      <c r="J597" s="106"/>
      <c r="K597" s="100"/>
      <c r="L597" s="100"/>
      <c r="M597" s="100"/>
      <c r="N597" s="101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</row>
    <row r="598" customFormat="false" ht="12.75" hidden="false" customHeight="true" outlineLevel="0" collapsed="false">
      <c r="A598" s="110"/>
      <c r="B598" s="110"/>
      <c r="C598" s="110"/>
      <c r="D598" s="100"/>
      <c r="E598" s="106"/>
      <c r="F598" s="106"/>
      <c r="G598" s="106"/>
      <c r="H598" s="106"/>
      <c r="I598" s="106"/>
      <c r="J598" s="106"/>
      <c r="K598" s="100"/>
      <c r="L598" s="100"/>
      <c r="M598" s="100"/>
      <c r="N598" s="101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</row>
    <row r="599" customFormat="false" ht="12.75" hidden="false" customHeight="true" outlineLevel="0" collapsed="false">
      <c r="A599" s="110"/>
      <c r="B599" s="110"/>
      <c r="C599" s="110"/>
      <c r="D599" s="100"/>
      <c r="E599" s="106"/>
      <c r="F599" s="106"/>
      <c r="G599" s="106"/>
      <c r="H599" s="106"/>
      <c r="I599" s="106"/>
      <c r="J599" s="106"/>
      <c r="K599" s="100"/>
      <c r="L599" s="100"/>
      <c r="M599" s="100"/>
      <c r="N599" s="101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</row>
    <row r="600" customFormat="false" ht="12.75" hidden="false" customHeight="true" outlineLevel="0" collapsed="false">
      <c r="A600" s="110"/>
      <c r="B600" s="110"/>
      <c r="C600" s="110"/>
      <c r="D600" s="100"/>
      <c r="E600" s="106"/>
      <c r="F600" s="106"/>
      <c r="G600" s="106"/>
      <c r="H600" s="106"/>
      <c r="I600" s="106"/>
      <c r="J600" s="106"/>
      <c r="K600" s="100"/>
      <c r="L600" s="100"/>
      <c r="M600" s="100"/>
      <c r="N600" s="101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</row>
    <row r="601" customFormat="false" ht="12.75" hidden="false" customHeight="true" outlineLevel="0" collapsed="false">
      <c r="A601" s="110"/>
      <c r="B601" s="110"/>
      <c r="C601" s="110"/>
      <c r="D601" s="100"/>
      <c r="E601" s="106"/>
      <c r="F601" s="106"/>
      <c r="G601" s="106"/>
      <c r="H601" s="106"/>
      <c r="I601" s="106"/>
      <c r="J601" s="106"/>
      <c r="K601" s="100"/>
      <c r="L601" s="100"/>
      <c r="M601" s="100"/>
      <c r="N601" s="101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</row>
    <row r="602" customFormat="false" ht="12.75" hidden="false" customHeight="true" outlineLevel="0" collapsed="false">
      <c r="A602" s="110"/>
      <c r="B602" s="110"/>
      <c r="C602" s="110"/>
      <c r="D602" s="100"/>
      <c r="E602" s="106"/>
      <c r="F602" s="106"/>
      <c r="G602" s="106"/>
      <c r="H602" s="106"/>
      <c r="I602" s="106"/>
      <c r="J602" s="106"/>
      <c r="K602" s="100"/>
      <c r="L602" s="100"/>
      <c r="M602" s="100"/>
      <c r="N602" s="101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</row>
    <row r="603" customFormat="false" ht="12.75" hidden="false" customHeight="true" outlineLevel="0" collapsed="false">
      <c r="A603" s="110"/>
      <c r="B603" s="110"/>
      <c r="C603" s="110"/>
      <c r="D603" s="100"/>
      <c r="E603" s="106"/>
      <c r="F603" s="106"/>
      <c r="G603" s="106"/>
      <c r="H603" s="106"/>
      <c r="I603" s="106"/>
      <c r="J603" s="106"/>
      <c r="K603" s="100"/>
      <c r="L603" s="100"/>
      <c r="M603" s="100"/>
      <c r="N603" s="101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</row>
    <row r="604" customFormat="false" ht="12.75" hidden="false" customHeight="true" outlineLevel="0" collapsed="false">
      <c r="A604" s="110"/>
      <c r="B604" s="110"/>
      <c r="C604" s="110"/>
      <c r="D604" s="100"/>
      <c r="E604" s="106"/>
      <c r="F604" s="106"/>
      <c r="G604" s="106"/>
      <c r="H604" s="106"/>
      <c r="I604" s="106"/>
      <c r="J604" s="106"/>
      <c r="K604" s="100"/>
      <c r="L604" s="100"/>
      <c r="M604" s="100"/>
      <c r="N604" s="101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</row>
    <row r="605" customFormat="false" ht="12.75" hidden="false" customHeight="true" outlineLevel="0" collapsed="false">
      <c r="A605" s="110"/>
      <c r="B605" s="110"/>
      <c r="C605" s="110"/>
      <c r="D605" s="100"/>
      <c r="E605" s="106"/>
      <c r="F605" s="106"/>
      <c r="G605" s="106"/>
      <c r="H605" s="106"/>
      <c r="I605" s="106"/>
      <c r="J605" s="106"/>
      <c r="K605" s="100"/>
      <c r="L605" s="100"/>
      <c r="M605" s="100"/>
      <c r="N605" s="101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</row>
    <row r="606" customFormat="false" ht="12.75" hidden="false" customHeight="true" outlineLevel="0" collapsed="false">
      <c r="A606" s="110"/>
      <c r="B606" s="110"/>
      <c r="C606" s="110"/>
      <c r="D606" s="100"/>
      <c r="E606" s="106"/>
      <c r="F606" s="106"/>
      <c r="G606" s="106"/>
      <c r="H606" s="106"/>
      <c r="I606" s="106"/>
      <c r="J606" s="106"/>
      <c r="K606" s="100"/>
      <c r="L606" s="100"/>
      <c r="M606" s="100"/>
      <c r="N606" s="101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</row>
    <row r="607" customFormat="false" ht="12.75" hidden="false" customHeight="true" outlineLevel="0" collapsed="false">
      <c r="A607" s="110"/>
      <c r="B607" s="110"/>
      <c r="C607" s="110"/>
      <c r="D607" s="100"/>
      <c r="E607" s="106"/>
      <c r="F607" s="106"/>
      <c r="G607" s="106"/>
      <c r="H607" s="106"/>
      <c r="I607" s="106"/>
      <c r="J607" s="106"/>
      <c r="K607" s="100"/>
      <c r="L607" s="100"/>
      <c r="M607" s="100"/>
      <c r="N607" s="101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</row>
    <row r="608" customFormat="false" ht="12.75" hidden="false" customHeight="true" outlineLevel="0" collapsed="false">
      <c r="A608" s="110"/>
      <c r="B608" s="110"/>
      <c r="C608" s="110"/>
      <c r="D608" s="100"/>
      <c r="E608" s="106"/>
      <c r="F608" s="106"/>
      <c r="G608" s="106"/>
      <c r="H608" s="106"/>
      <c r="I608" s="106"/>
      <c r="J608" s="106"/>
      <c r="K608" s="100"/>
      <c r="L608" s="100"/>
      <c r="M608" s="100"/>
      <c r="N608" s="101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</row>
    <row r="609" customFormat="false" ht="12.75" hidden="false" customHeight="true" outlineLevel="0" collapsed="false">
      <c r="A609" s="110"/>
      <c r="B609" s="110"/>
      <c r="C609" s="110"/>
      <c r="D609" s="100"/>
      <c r="E609" s="106"/>
      <c r="F609" s="106"/>
      <c r="G609" s="106"/>
      <c r="H609" s="106"/>
      <c r="I609" s="106"/>
      <c r="J609" s="106"/>
      <c r="K609" s="100"/>
      <c r="L609" s="100"/>
      <c r="M609" s="100"/>
      <c r="N609" s="101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</row>
    <row r="610" customFormat="false" ht="12.75" hidden="false" customHeight="true" outlineLevel="0" collapsed="false">
      <c r="A610" s="110"/>
      <c r="B610" s="110"/>
      <c r="C610" s="110"/>
      <c r="D610" s="100"/>
      <c r="E610" s="106"/>
      <c r="F610" s="106"/>
      <c r="G610" s="106"/>
      <c r="H610" s="106"/>
      <c r="I610" s="106"/>
      <c r="J610" s="106"/>
      <c r="K610" s="100"/>
      <c r="L610" s="100"/>
      <c r="M610" s="100"/>
      <c r="N610" s="101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</row>
    <row r="611" customFormat="false" ht="12.75" hidden="false" customHeight="true" outlineLevel="0" collapsed="false">
      <c r="A611" s="110"/>
      <c r="B611" s="110"/>
      <c r="C611" s="110"/>
      <c r="D611" s="100"/>
      <c r="E611" s="106"/>
      <c r="F611" s="106"/>
      <c r="G611" s="106"/>
      <c r="H611" s="106"/>
      <c r="I611" s="106"/>
      <c r="J611" s="106"/>
      <c r="K611" s="100"/>
      <c r="L611" s="100"/>
      <c r="M611" s="100"/>
      <c r="N611" s="101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</row>
    <row r="612" customFormat="false" ht="12.75" hidden="false" customHeight="true" outlineLevel="0" collapsed="false">
      <c r="A612" s="110"/>
      <c r="B612" s="110"/>
      <c r="C612" s="110"/>
      <c r="D612" s="100"/>
      <c r="E612" s="106"/>
      <c r="F612" s="106"/>
      <c r="G612" s="106"/>
      <c r="H612" s="106"/>
      <c r="I612" s="106"/>
      <c r="J612" s="106"/>
      <c r="K612" s="100"/>
      <c r="L612" s="100"/>
      <c r="M612" s="100"/>
      <c r="N612" s="101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</row>
    <row r="613" customFormat="false" ht="12.75" hidden="false" customHeight="true" outlineLevel="0" collapsed="false">
      <c r="A613" s="110"/>
      <c r="B613" s="110"/>
      <c r="C613" s="110"/>
      <c r="D613" s="100"/>
      <c r="E613" s="106"/>
      <c r="F613" s="106"/>
      <c r="G613" s="106"/>
      <c r="H613" s="106"/>
      <c r="I613" s="106"/>
      <c r="J613" s="106"/>
      <c r="K613" s="100"/>
      <c r="L613" s="100"/>
      <c r="M613" s="100"/>
      <c r="N613" s="101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</row>
    <row r="614" customFormat="false" ht="12.75" hidden="false" customHeight="true" outlineLevel="0" collapsed="false">
      <c r="A614" s="110"/>
      <c r="B614" s="110"/>
      <c r="C614" s="110"/>
      <c r="D614" s="100"/>
      <c r="E614" s="106"/>
      <c r="F614" s="106"/>
      <c r="G614" s="106"/>
      <c r="H614" s="106"/>
      <c r="I614" s="106"/>
      <c r="J614" s="106"/>
      <c r="K614" s="100"/>
      <c r="L614" s="100"/>
      <c r="M614" s="100"/>
      <c r="N614" s="101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</row>
    <row r="615" customFormat="false" ht="12.75" hidden="false" customHeight="true" outlineLevel="0" collapsed="false">
      <c r="A615" s="110"/>
      <c r="B615" s="110"/>
      <c r="C615" s="110"/>
      <c r="D615" s="100"/>
      <c r="E615" s="106"/>
      <c r="F615" s="106"/>
      <c r="G615" s="106"/>
      <c r="H615" s="106"/>
      <c r="I615" s="106"/>
      <c r="J615" s="106"/>
      <c r="K615" s="100"/>
      <c r="L615" s="100"/>
      <c r="M615" s="100"/>
      <c r="N615" s="101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</row>
    <row r="616" customFormat="false" ht="12.75" hidden="false" customHeight="true" outlineLevel="0" collapsed="false">
      <c r="A616" s="110"/>
      <c r="B616" s="110"/>
      <c r="C616" s="110"/>
      <c r="D616" s="100"/>
      <c r="E616" s="106"/>
      <c r="F616" s="106"/>
      <c r="G616" s="106"/>
      <c r="H616" s="106"/>
      <c r="I616" s="106"/>
      <c r="J616" s="106"/>
      <c r="K616" s="100"/>
      <c r="L616" s="100"/>
      <c r="M616" s="100"/>
      <c r="N616" s="101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</row>
    <row r="617" customFormat="false" ht="12.75" hidden="false" customHeight="true" outlineLevel="0" collapsed="false">
      <c r="A617" s="110"/>
      <c r="B617" s="110"/>
      <c r="C617" s="110"/>
      <c r="D617" s="100"/>
      <c r="E617" s="106"/>
      <c r="F617" s="106"/>
      <c r="G617" s="106"/>
      <c r="H617" s="106"/>
      <c r="I617" s="106"/>
      <c r="J617" s="106"/>
      <c r="K617" s="100"/>
      <c r="L617" s="100"/>
      <c r="M617" s="100"/>
      <c r="N617" s="101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</row>
    <row r="618" customFormat="false" ht="12.75" hidden="false" customHeight="true" outlineLevel="0" collapsed="false">
      <c r="A618" s="110"/>
      <c r="B618" s="110"/>
      <c r="C618" s="110"/>
      <c r="D618" s="100"/>
      <c r="E618" s="106"/>
      <c r="F618" s="106"/>
      <c r="G618" s="106"/>
      <c r="H618" s="106"/>
      <c r="I618" s="106"/>
      <c r="J618" s="106"/>
      <c r="K618" s="100"/>
      <c r="L618" s="100"/>
      <c r="M618" s="100"/>
      <c r="N618" s="101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</row>
    <row r="619" customFormat="false" ht="12.75" hidden="false" customHeight="true" outlineLevel="0" collapsed="false">
      <c r="A619" s="110"/>
      <c r="B619" s="110"/>
      <c r="C619" s="110"/>
      <c r="D619" s="100"/>
      <c r="E619" s="106"/>
      <c r="F619" s="106"/>
      <c r="G619" s="106"/>
      <c r="H619" s="106"/>
      <c r="I619" s="106"/>
      <c r="J619" s="106"/>
      <c r="K619" s="100"/>
      <c r="L619" s="100"/>
      <c r="M619" s="100"/>
      <c r="N619" s="101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</row>
    <row r="620" customFormat="false" ht="12.75" hidden="false" customHeight="true" outlineLevel="0" collapsed="false">
      <c r="A620" s="110"/>
      <c r="B620" s="110"/>
      <c r="C620" s="110"/>
      <c r="D620" s="100"/>
      <c r="E620" s="106"/>
      <c r="F620" s="106"/>
      <c r="G620" s="106"/>
      <c r="H620" s="106"/>
      <c r="I620" s="106"/>
      <c r="J620" s="106"/>
      <c r="K620" s="100"/>
      <c r="L620" s="100"/>
      <c r="M620" s="100"/>
      <c r="N620" s="101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</row>
    <row r="621" customFormat="false" ht="12.75" hidden="false" customHeight="true" outlineLevel="0" collapsed="false">
      <c r="A621" s="110"/>
      <c r="B621" s="110"/>
      <c r="C621" s="110"/>
      <c r="D621" s="100"/>
      <c r="E621" s="106"/>
      <c r="F621" s="106"/>
      <c r="G621" s="106"/>
      <c r="H621" s="106"/>
      <c r="I621" s="106"/>
      <c r="J621" s="106"/>
      <c r="K621" s="100"/>
      <c r="L621" s="100"/>
      <c r="M621" s="100"/>
      <c r="N621" s="101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</row>
    <row r="622" customFormat="false" ht="12.75" hidden="false" customHeight="true" outlineLevel="0" collapsed="false">
      <c r="A622" s="110"/>
      <c r="B622" s="110"/>
      <c r="C622" s="110"/>
      <c r="D622" s="100"/>
      <c r="E622" s="106"/>
      <c r="F622" s="106"/>
      <c r="G622" s="106"/>
      <c r="H622" s="106"/>
      <c r="I622" s="106"/>
      <c r="J622" s="106"/>
      <c r="K622" s="100"/>
      <c r="L622" s="100"/>
      <c r="M622" s="100"/>
      <c r="N622" s="101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</row>
    <row r="623" customFormat="false" ht="12.75" hidden="false" customHeight="true" outlineLevel="0" collapsed="false">
      <c r="A623" s="110"/>
      <c r="B623" s="110"/>
      <c r="C623" s="110"/>
      <c r="D623" s="100"/>
      <c r="E623" s="106"/>
      <c r="F623" s="106"/>
      <c r="G623" s="106"/>
      <c r="H623" s="106"/>
      <c r="I623" s="106"/>
      <c r="J623" s="106"/>
      <c r="K623" s="100"/>
      <c r="L623" s="100"/>
      <c r="M623" s="100"/>
      <c r="N623" s="101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</row>
    <row r="624" customFormat="false" ht="12.75" hidden="false" customHeight="true" outlineLevel="0" collapsed="false">
      <c r="A624" s="110"/>
      <c r="B624" s="110"/>
      <c r="C624" s="110"/>
      <c r="D624" s="100"/>
      <c r="E624" s="106"/>
      <c r="F624" s="106"/>
      <c r="G624" s="106"/>
      <c r="H624" s="106"/>
      <c r="I624" s="106"/>
      <c r="J624" s="106"/>
      <c r="K624" s="100"/>
      <c r="L624" s="100"/>
      <c r="M624" s="100"/>
      <c r="N624" s="101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</row>
    <row r="625" customFormat="false" ht="12.75" hidden="false" customHeight="true" outlineLevel="0" collapsed="false">
      <c r="A625" s="110"/>
      <c r="B625" s="110"/>
      <c r="C625" s="110"/>
      <c r="D625" s="100"/>
      <c r="E625" s="106"/>
      <c r="F625" s="106"/>
      <c r="G625" s="106"/>
      <c r="H625" s="106"/>
      <c r="I625" s="106"/>
      <c r="J625" s="106"/>
      <c r="K625" s="100"/>
      <c r="L625" s="100"/>
      <c r="M625" s="100"/>
      <c r="N625" s="101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</row>
    <row r="626" customFormat="false" ht="12.75" hidden="false" customHeight="true" outlineLevel="0" collapsed="false">
      <c r="A626" s="110"/>
      <c r="B626" s="110"/>
      <c r="C626" s="110"/>
      <c r="D626" s="100"/>
      <c r="E626" s="106"/>
      <c r="F626" s="106"/>
      <c r="G626" s="106"/>
      <c r="H626" s="106"/>
      <c r="I626" s="106"/>
      <c r="J626" s="106"/>
      <c r="K626" s="100"/>
      <c r="L626" s="100"/>
      <c r="M626" s="100"/>
      <c r="N626" s="101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</row>
    <row r="627" customFormat="false" ht="12.75" hidden="false" customHeight="true" outlineLevel="0" collapsed="false">
      <c r="A627" s="110"/>
      <c r="B627" s="110"/>
      <c r="C627" s="110"/>
      <c r="D627" s="100"/>
      <c r="E627" s="106"/>
      <c r="F627" s="106"/>
      <c r="G627" s="106"/>
      <c r="H627" s="106"/>
      <c r="I627" s="106"/>
      <c r="J627" s="106"/>
      <c r="K627" s="100"/>
      <c r="L627" s="100"/>
      <c r="M627" s="100"/>
      <c r="N627" s="101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</row>
    <row r="628" customFormat="false" ht="12.75" hidden="false" customHeight="true" outlineLevel="0" collapsed="false">
      <c r="A628" s="110"/>
      <c r="B628" s="110"/>
      <c r="C628" s="110"/>
      <c r="D628" s="100"/>
      <c r="E628" s="106"/>
      <c r="F628" s="106"/>
      <c r="G628" s="106"/>
      <c r="H628" s="106"/>
      <c r="I628" s="106"/>
      <c r="J628" s="106"/>
      <c r="K628" s="100"/>
      <c r="L628" s="100"/>
      <c r="M628" s="100"/>
      <c r="N628" s="101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</row>
    <row r="629" customFormat="false" ht="12.75" hidden="false" customHeight="true" outlineLevel="0" collapsed="false">
      <c r="A629" s="110"/>
      <c r="B629" s="110"/>
      <c r="C629" s="110"/>
      <c r="D629" s="100"/>
      <c r="E629" s="106"/>
      <c r="F629" s="106"/>
      <c r="G629" s="106"/>
      <c r="H629" s="106"/>
      <c r="I629" s="106"/>
      <c r="J629" s="106"/>
      <c r="K629" s="100"/>
      <c r="L629" s="100"/>
      <c r="M629" s="100"/>
      <c r="N629" s="101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</row>
    <row r="630" customFormat="false" ht="12.75" hidden="false" customHeight="true" outlineLevel="0" collapsed="false">
      <c r="A630" s="110"/>
      <c r="B630" s="110"/>
      <c r="C630" s="110"/>
      <c r="D630" s="100"/>
      <c r="E630" s="106"/>
      <c r="F630" s="106"/>
      <c r="G630" s="106"/>
      <c r="H630" s="106"/>
      <c r="I630" s="106"/>
      <c r="J630" s="106"/>
      <c r="K630" s="100"/>
      <c r="L630" s="100"/>
      <c r="M630" s="100"/>
      <c r="N630" s="101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</row>
    <row r="631" customFormat="false" ht="12.75" hidden="false" customHeight="true" outlineLevel="0" collapsed="false">
      <c r="A631" s="110"/>
      <c r="B631" s="110"/>
      <c r="C631" s="110"/>
      <c r="D631" s="100"/>
      <c r="E631" s="106"/>
      <c r="F631" s="106"/>
      <c r="G631" s="106"/>
      <c r="H631" s="106"/>
      <c r="I631" s="106"/>
      <c r="J631" s="106"/>
      <c r="K631" s="100"/>
      <c r="L631" s="100"/>
      <c r="M631" s="100"/>
      <c r="N631" s="101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</row>
    <row r="632" customFormat="false" ht="12.75" hidden="false" customHeight="true" outlineLevel="0" collapsed="false">
      <c r="A632" s="110"/>
      <c r="B632" s="110"/>
      <c r="C632" s="110"/>
      <c r="D632" s="100"/>
      <c r="E632" s="106"/>
      <c r="F632" s="106"/>
      <c r="G632" s="106"/>
      <c r="H632" s="106"/>
      <c r="I632" s="106"/>
      <c r="J632" s="106"/>
      <c r="K632" s="100"/>
      <c r="L632" s="100"/>
      <c r="M632" s="100"/>
      <c r="N632" s="101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</row>
    <row r="633" customFormat="false" ht="12.75" hidden="false" customHeight="true" outlineLevel="0" collapsed="false">
      <c r="A633" s="110"/>
      <c r="B633" s="110"/>
      <c r="C633" s="110"/>
      <c r="D633" s="100"/>
      <c r="E633" s="106"/>
      <c r="F633" s="106"/>
      <c r="G633" s="106"/>
      <c r="H633" s="106"/>
      <c r="I633" s="106"/>
      <c r="J633" s="106"/>
      <c r="K633" s="100"/>
      <c r="L633" s="100"/>
      <c r="M633" s="100"/>
      <c r="N633" s="101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</row>
    <row r="634" customFormat="false" ht="12.75" hidden="false" customHeight="true" outlineLevel="0" collapsed="false">
      <c r="A634" s="110"/>
      <c r="B634" s="110"/>
      <c r="C634" s="110"/>
      <c r="D634" s="100"/>
      <c r="E634" s="106"/>
      <c r="F634" s="106"/>
      <c r="G634" s="106"/>
      <c r="H634" s="106"/>
      <c r="I634" s="106"/>
      <c r="J634" s="106"/>
      <c r="K634" s="100"/>
      <c r="L634" s="100"/>
      <c r="M634" s="100"/>
      <c r="N634" s="101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</row>
    <row r="635" customFormat="false" ht="12.75" hidden="false" customHeight="true" outlineLevel="0" collapsed="false">
      <c r="A635" s="110"/>
      <c r="B635" s="110"/>
      <c r="C635" s="110"/>
      <c r="D635" s="100"/>
      <c r="E635" s="106"/>
      <c r="F635" s="106"/>
      <c r="G635" s="106"/>
      <c r="H635" s="106"/>
      <c r="I635" s="106"/>
      <c r="J635" s="106"/>
      <c r="K635" s="100"/>
      <c r="L635" s="100"/>
      <c r="M635" s="100"/>
      <c r="N635" s="101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</row>
    <row r="636" customFormat="false" ht="12.75" hidden="false" customHeight="true" outlineLevel="0" collapsed="false">
      <c r="A636" s="110"/>
      <c r="B636" s="110"/>
      <c r="C636" s="110"/>
      <c r="D636" s="100"/>
      <c r="E636" s="106"/>
      <c r="F636" s="106"/>
      <c r="G636" s="106"/>
      <c r="H636" s="106"/>
      <c r="I636" s="106"/>
      <c r="J636" s="106"/>
      <c r="K636" s="100"/>
      <c r="L636" s="100"/>
      <c r="M636" s="100"/>
      <c r="N636" s="101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</row>
    <row r="637" customFormat="false" ht="12.75" hidden="false" customHeight="true" outlineLevel="0" collapsed="false">
      <c r="A637" s="110"/>
      <c r="B637" s="110"/>
      <c r="C637" s="110"/>
      <c r="D637" s="100"/>
      <c r="E637" s="106"/>
      <c r="F637" s="106"/>
      <c r="G637" s="106"/>
      <c r="H637" s="106"/>
      <c r="I637" s="106"/>
      <c r="J637" s="106"/>
      <c r="K637" s="100"/>
      <c r="L637" s="100"/>
      <c r="M637" s="100"/>
      <c r="N637" s="101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</row>
    <row r="638" customFormat="false" ht="12.75" hidden="false" customHeight="true" outlineLevel="0" collapsed="false">
      <c r="A638" s="110"/>
      <c r="B638" s="110"/>
      <c r="C638" s="110"/>
      <c r="D638" s="100"/>
      <c r="E638" s="106"/>
      <c r="F638" s="106"/>
      <c r="G638" s="106"/>
      <c r="H638" s="106"/>
      <c r="I638" s="106"/>
      <c r="J638" s="106"/>
      <c r="K638" s="100"/>
      <c r="L638" s="100"/>
      <c r="M638" s="100"/>
      <c r="N638" s="101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</row>
    <row r="639" customFormat="false" ht="12.75" hidden="false" customHeight="true" outlineLevel="0" collapsed="false">
      <c r="A639" s="110"/>
      <c r="B639" s="110"/>
      <c r="C639" s="110"/>
      <c r="D639" s="100"/>
      <c r="E639" s="106"/>
      <c r="F639" s="106"/>
      <c r="G639" s="106"/>
      <c r="H639" s="106"/>
      <c r="I639" s="106"/>
      <c r="J639" s="106"/>
      <c r="K639" s="100"/>
      <c r="L639" s="100"/>
      <c r="M639" s="100"/>
      <c r="N639" s="101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</row>
    <row r="640" customFormat="false" ht="12.75" hidden="false" customHeight="true" outlineLevel="0" collapsed="false">
      <c r="A640" s="110"/>
      <c r="B640" s="110"/>
      <c r="C640" s="110"/>
      <c r="D640" s="100"/>
      <c r="E640" s="106"/>
      <c r="F640" s="106"/>
      <c r="G640" s="106"/>
      <c r="H640" s="106"/>
      <c r="I640" s="106"/>
      <c r="J640" s="106"/>
      <c r="K640" s="100"/>
      <c r="L640" s="100"/>
      <c r="M640" s="100"/>
      <c r="N640" s="101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</row>
    <row r="641" customFormat="false" ht="12.75" hidden="false" customHeight="true" outlineLevel="0" collapsed="false">
      <c r="A641" s="110"/>
      <c r="B641" s="110"/>
      <c r="C641" s="110"/>
      <c r="D641" s="100"/>
      <c r="E641" s="106"/>
      <c r="F641" s="106"/>
      <c r="G641" s="106"/>
      <c r="H641" s="106"/>
      <c r="I641" s="106"/>
      <c r="J641" s="106"/>
      <c r="K641" s="100"/>
      <c r="L641" s="100"/>
      <c r="M641" s="100"/>
      <c r="N641" s="101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</row>
    <row r="642" customFormat="false" ht="12.75" hidden="false" customHeight="true" outlineLevel="0" collapsed="false">
      <c r="A642" s="110"/>
      <c r="B642" s="110"/>
      <c r="C642" s="110"/>
      <c r="D642" s="100"/>
      <c r="E642" s="106"/>
      <c r="F642" s="106"/>
      <c r="G642" s="106"/>
      <c r="H642" s="106"/>
      <c r="I642" s="106"/>
      <c r="J642" s="106"/>
      <c r="K642" s="100"/>
      <c r="L642" s="100"/>
      <c r="M642" s="100"/>
      <c r="N642" s="101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</row>
    <row r="643" customFormat="false" ht="12.75" hidden="false" customHeight="true" outlineLevel="0" collapsed="false">
      <c r="A643" s="110"/>
      <c r="B643" s="110"/>
      <c r="C643" s="110"/>
      <c r="D643" s="100"/>
      <c r="E643" s="106"/>
      <c r="F643" s="106"/>
      <c r="G643" s="106"/>
      <c r="H643" s="106"/>
      <c r="I643" s="106"/>
      <c r="J643" s="106"/>
      <c r="K643" s="100"/>
      <c r="L643" s="100"/>
      <c r="M643" s="100"/>
      <c r="N643" s="101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</row>
    <row r="644" customFormat="false" ht="12.75" hidden="false" customHeight="true" outlineLevel="0" collapsed="false">
      <c r="A644" s="110"/>
      <c r="B644" s="110"/>
      <c r="C644" s="110"/>
      <c r="D644" s="100"/>
      <c r="E644" s="106"/>
      <c r="F644" s="106"/>
      <c r="G644" s="106"/>
      <c r="H644" s="106"/>
      <c r="I644" s="106"/>
      <c r="J644" s="106"/>
      <c r="K644" s="100"/>
      <c r="L644" s="100"/>
      <c r="M644" s="100"/>
      <c r="N644" s="101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</row>
    <row r="645" customFormat="false" ht="12.75" hidden="false" customHeight="true" outlineLevel="0" collapsed="false">
      <c r="A645" s="110"/>
      <c r="B645" s="110"/>
      <c r="C645" s="110"/>
      <c r="D645" s="100"/>
      <c r="E645" s="106"/>
      <c r="F645" s="106"/>
      <c r="G645" s="106"/>
      <c r="H645" s="106"/>
      <c r="I645" s="106"/>
      <c r="J645" s="106"/>
      <c r="K645" s="100"/>
      <c r="L645" s="100"/>
      <c r="M645" s="100"/>
      <c r="N645" s="101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</row>
    <row r="646" customFormat="false" ht="12.75" hidden="false" customHeight="true" outlineLevel="0" collapsed="false">
      <c r="A646" s="110"/>
      <c r="B646" s="110"/>
      <c r="C646" s="110"/>
      <c r="D646" s="100"/>
      <c r="E646" s="106"/>
      <c r="F646" s="106"/>
      <c r="G646" s="106"/>
      <c r="H646" s="106"/>
      <c r="I646" s="106"/>
      <c r="J646" s="106"/>
      <c r="K646" s="100"/>
      <c r="L646" s="100"/>
      <c r="M646" s="100"/>
      <c r="N646" s="101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</row>
    <row r="647" customFormat="false" ht="12.75" hidden="false" customHeight="true" outlineLevel="0" collapsed="false">
      <c r="A647" s="110"/>
      <c r="B647" s="110"/>
      <c r="C647" s="110"/>
      <c r="D647" s="100"/>
      <c r="E647" s="106"/>
      <c r="F647" s="106"/>
      <c r="G647" s="106"/>
      <c r="H647" s="106"/>
      <c r="I647" s="106"/>
      <c r="J647" s="106"/>
      <c r="K647" s="100"/>
      <c r="L647" s="100"/>
      <c r="M647" s="100"/>
      <c r="N647" s="101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</row>
    <row r="648" customFormat="false" ht="12.75" hidden="false" customHeight="true" outlineLevel="0" collapsed="false">
      <c r="A648" s="110"/>
      <c r="B648" s="110"/>
      <c r="C648" s="110"/>
      <c r="D648" s="100"/>
      <c r="E648" s="106"/>
      <c r="F648" s="106"/>
      <c r="G648" s="106"/>
      <c r="H648" s="106"/>
      <c r="I648" s="106"/>
      <c r="J648" s="106"/>
      <c r="K648" s="100"/>
      <c r="L648" s="100"/>
      <c r="M648" s="100"/>
      <c r="N648" s="101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</row>
    <row r="649" customFormat="false" ht="12.75" hidden="false" customHeight="true" outlineLevel="0" collapsed="false">
      <c r="A649" s="110"/>
      <c r="B649" s="110"/>
      <c r="C649" s="110"/>
      <c r="D649" s="100"/>
      <c r="E649" s="106"/>
      <c r="F649" s="106"/>
      <c r="G649" s="106"/>
      <c r="H649" s="106"/>
      <c r="I649" s="106"/>
      <c r="J649" s="106"/>
      <c r="K649" s="100"/>
      <c r="L649" s="100"/>
      <c r="M649" s="100"/>
      <c r="N649" s="101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</row>
    <row r="650" customFormat="false" ht="12.75" hidden="false" customHeight="true" outlineLevel="0" collapsed="false">
      <c r="A650" s="110"/>
      <c r="B650" s="110"/>
      <c r="C650" s="110"/>
      <c r="D650" s="100"/>
      <c r="E650" s="106"/>
      <c r="F650" s="106"/>
      <c r="G650" s="106"/>
      <c r="H650" s="106"/>
      <c r="I650" s="106"/>
      <c r="J650" s="106"/>
      <c r="K650" s="100"/>
      <c r="L650" s="100"/>
      <c r="M650" s="100"/>
      <c r="N650" s="101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</row>
    <row r="651" customFormat="false" ht="12.75" hidden="false" customHeight="true" outlineLevel="0" collapsed="false">
      <c r="A651" s="110"/>
      <c r="B651" s="110"/>
      <c r="C651" s="110"/>
      <c r="D651" s="100"/>
      <c r="E651" s="106"/>
      <c r="F651" s="106"/>
      <c r="G651" s="106"/>
      <c r="H651" s="106"/>
      <c r="I651" s="106"/>
      <c r="J651" s="106"/>
      <c r="K651" s="100"/>
      <c r="L651" s="100"/>
      <c r="M651" s="100"/>
      <c r="N651" s="101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</row>
    <row r="652" customFormat="false" ht="12.75" hidden="false" customHeight="true" outlineLevel="0" collapsed="false">
      <c r="A652" s="110"/>
      <c r="B652" s="110"/>
      <c r="C652" s="110"/>
      <c r="D652" s="100"/>
      <c r="E652" s="106"/>
      <c r="F652" s="106"/>
      <c r="G652" s="106"/>
      <c r="H652" s="106"/>
      <c r="I652" s="106"/>
      <c r="J652" s="106"/>
      <c r="K652" s="100"/>
      <c r="L652" s="100"/>
      <c r="M652" s="100"/>
      <c r="N652" s="101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</row>
    <row r="653" customFormat="false" ht="12.75" hidden="false" customHeight="true" outlineLevel="0" collapsed="false">
      <c r="A653" s="110"/>
      <c r="B653" s="110"/>
      <c r="C653" s="110"/>
      <c r="D653" s="100"/>
      <c r="E653" s="106"/>
      <c r="F653" s="106"/>
      <c r="G653" s="106"/>
      <c r="H653" s="106"/>
      <c r="I653" s="106"/>
      <c r="J653" s="106"/>
      <c r="K653" s="100"/>
      <c r="L653" s="100"/>
      <c r="M653" s="100"/>
      <c r="N653" s="101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</row>
    <row r="654" customFormat="false" ht="12.75" hidden="false" customHeight="true" outlineLevel="0" collapsed="false">
      <c r="A654" s="110"/>
      <c r="B654" s="110"/>
      <c r="C654" s="110"/>
      <c r="D654" s="100"/>
      <c r="E654" s="106"/>
      <c r="F654" s="106"/>
      <c r="G654" s="106"/>
      <c r="H654" s="106"/>
      <c r="I654" s="106"/>
      <c r="J654" s="106"/>
      <c r="K654" s="100"/>
      <c r="L654" s="100"/>
      <c r="M654" s="100"/>
      <c r="N654" s="101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</row>
    <row r="655" customFormat="false" ht="12.75" hidden="false" customHeight="true" outlineLevel="0" collapsed="false">
      <c r="A655" s="110"/>
      <c r="B655" s="110"/>
      <c r="C655" s="110"/>
      <c r="D655" s="100"/>
      <c r="E655" s="106"/>
      <c r="F655" s="106"/>
      <c r="G655" s="106"/>
      <c r="H655" s="106"/>
      <c r="I655" s="106"/>
      <c r="J655" s="106"/>
      <c r="K655" s="100"/>
      <c r="L655" s="100"/>
      <c r="M655" s="100"/>
      <c r="N655" s="101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</row>
    <row r="656" customFormat="false" ht="12.75" hidden="false" customHeight="true" outlineLevel="0" collapsed="false">
      <c r="A656" s="110"/>
      <c r="B656" s="110"/>
      <c r="C656" s="110"/>
      <c r="D656" s="100"/>
      <c r="E656" s="106"/>
      <c r="F656" s="106"/>
      <c r="G656" s="106"/>
      <c r="H656" s="106"/>
      <c r="I656" s="106"/>
      <c r="J656" s="106"/>
      <c r="K656" s="100"/>
      <c r="L656" s="100"/>
      <c r="M656" s="100"/>
      <c r="N656" s="101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</row>
    <row r="657" customFormat="false" ht="12.75" hidden="false" customHeight="true" outlineLevel="0" collapsed="false">
      <c r="A657" s="110"/>
      <c r="B657" s="110"/>
      <c r="C657" s="110"/>
      <c r="D657" s="100"/>
      <c r="E657" s="106"/>
      <c r="F657" s="106"/>
      <c r="G657" s="106"/>
      <c r="H657" s="106"/>
      <c r="I657" s="106"/>
      <c r="J657" s="106"/>
      <c r="K657" s="100"/>
      <c r="L657" s="100"/>
      <c r="M657" s="100"/>
      <c r="N657" s="101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</row>
    <row r="658" customFormat="false" ht="12.75" hidden="false" customHeight="true" outlineLevel="0" collapsed="false">
      <c r="A658" s="110"/>
      <c r="B658" s="110"/>
      <c r="C658" s="110"/>
      <c r="D658" s="100"/>
      <c r="E658" s="106"/>
      <c r="F658" s="106"/>
      <c r="G658" s="106"/>
      <c r="H658" s="106"/>
      <c r="I658" s="106"/>
      <c r="J658" s="106"/>
      <c r="K658" s="100"/>
      <c r="L658" s="100"/>
      <c r="M658" s="100"/>
      <c r="N658" s="101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</row>
    <row r="659" customFormat="false" ht="12.75" hidden="false" customHeight="true" outlineLevel="0" collapsed="false">
      <c r="A659" s="110"/>
      <c r="B659" s="110"/>
      <c r="C659" s="110"/>
      <c r="D659" s="100"/>
      <c r="E659" s="106"/>
      <c r="F659" s="106"/>
      <c r="G659" s="106"/>
      <c r="H659" s="106"/>
      <c r="I659" s="106"/>
      <c r="J659" s="106"/>
      <c r="K659" s="100"/>
      <c r="L659" s="100"/>
      <c r="M659" s="100"/>
      <c r="N659" s="101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</row>
    <row r="660" customFormat="false" ht="12.75" hidden="false" customHeight="true" outlineLevel="0" collapsed="false">
      <c r="A660" s="110"/>
      <c r="B660" s="110"/>
      <c r="C660" s="110"/>
      <c r="D660" s="100"/>
      <c r="E660" s="106"/>
      <c r="F660" s="106"/>
      <c r="G660" s="106"/>
      <c r="H660" s="106"/>
      <c r="I660" s="106"/>
      <c r="J660" s="106"/>
      <c r="K660" s="100"/>
      <c r="L660" s="100"/>
      <c r="M660" s="100"/>
      <c r="N660" s="101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</row>
    <row r="661" customFormat="false" ht="12.75" hidden="false" customHeight="true" outlineLevel="0" collapsed="false">
      <c r="A661" s="110"/>
      <c r="B661" s="110"/>
      <c r="C661" s="110"/>
      <c r="D661" s="100"/>
      <c r="E661" s="106"/>
      <c r="F661" s="106"/>
      <c r="G661" s="106"/>
      <c r="H661" s="106"/>
      <c r="I661" s="106"/>
      <c r="J661" s="106"/>
      <c r="K661" s="100"/>
      <c r="L661" s="100"/>
      <c r="M661" s="100"/>
      <c r="N661" s="101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</row>
    <row r="662" customFormat="false" ht="12.75" hidden="false" customHeight="true" outlineLevel="0" collapsed="false">
      <c r="A662" s="110"/>
      <c r="B662" s="110"/>
      <c r="C662" s="110"/>
      <c r="D662" s="100"/>
      <c r="E662" s="106"/>
      <c r="F662" s="106"/>
      <c r="G662" s="106"/>
      <c r="H662" s="106"/>
      <c r="I662" s="106"/>
      <c r="J662" s="106"/>
      <c r="K662" s="100"/>
      <c r="L662" s="100"/>
      <c r="M662" s="100"/>
      <c r="N662" s="101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</row>
    <row r="663" customFormat="false" ht="12.75" hidden="false" customHeight="true" outlineLevel="0" collapsed="false">
      <c r="A663" s="110"/>
      <c r="B663" s="110"/>
      <c r="C663" s="110"/>
      <c r="D663" s="100"/>
      <c r="E663" s="106"/>
      <c r="F663" s="106"/>
      <c r="G663" s="106"/>
      <c r="H663" s="106"/>
      <c r="I663" s="106"/>
      <c r="J663" s="106"/>
      <c r="K663" s="100"/>
      <c r="L663" s="100"/>
      <c r="M663" s="100"/>
      <c r="N663" s="101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</row>
    <row r="664" customFormat="false" ht="12.75" hidden="false" customHeight="true" outlineLevel="0" collapsed="false">
      <c r="A664" s="110"/>
      <c r="B664" s="110"/>
      <c r="C664" s="110"/>
      <c r="D664" s="100"/>
      <c r="E664" s="106"/>
      <c r="F664" s="106"/>
      <c r="G664" s="106"/>
      <c r="H664" s="106"/>
      <c r="I664" s="106"/>
      <c r="J664" s="106"/>
      <c r="K664" s="100"/>
      <c r="L664" s="100"/>
      <c r="M664" s="100"/>
      <c r="N664" s="101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</row>
    <row r="665" customFormat="false" ht="12.75" hidden="false" customHeight="true" outlineLevel="0" collapsed="false">
      <c r="A665" s="110"/>
      <c r="B665" s="110"/>
      <c r="C665" s="110"/>
      <c r="D665" s="100"/>
      <c r="E665" s="106"/>
      <c r="F665" s="106"/>
      <c r="G665" s="106"/>
      <c r="H665" s="106"/>
      <c r="I665" s="106"/>
      <c r="J665" s="106"/>
      <c r="K665" s="100"/>
      <c r="L665" s="100"/>
      <c r="M665" s="100"/>
      <c r="N665" s="101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</row>
    <row r="666" customFormat="false" ht="12.75" hidden="false" customHeight="true" outlineLevel="0" collapsed="false">
      <c r="A666" s="110"/>
      <c r="B666" s="110"/>
      <c r="C666" s="110"/>
      <c r="D666" s="100"/>
      <c r="E666" s="106"/>
      <c r="F666" s="106"/>
      <c r="G666" s="106"/>
      <c r="H666" s="106"/>
      <c r="I666" s="106"/>
      <c r="J666" s="106"/>
      <c r="K666" s="100"/>
      <c r="L666" s="100"/>
      <c r="M666" s="100"/>
      <c r="N666" s="101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</row>
    <row r="667" customFormat="false" ht="12.75" hidden="false" customHeight="true" outlineLevel="0" collapsed="false">
      <c r="A667" s="110"/>
      <c r="B667" s="110"/>
      <c r="C667" s="110"/>
      <c r="D667" s="100"/>
      <c r="E667" s="106"/>
      <c r="F667" s="106"/>
      <c r="G667" s="106"/>
      <c r="H667" s="106"/>
      <c r="I667" s="106"/>
      <c r="J667" s="106"/>
      <c r="K667" s="100"/>
      <c r="L667" s="100"/>
      <c r="M667" s="100"/>
      <c r="N667" s="101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</row>
    <row r="668" customFormat="false" ht="12.75" hidden="false" customHeight="true" outlineLevel="0" collapsed="false">
      <c r="A668" s="110"/>
      <c r="B668" s="110"/>
      <c r="C668" s="110"/>
      <c r="D668" s="100"/>
      <c r="E668" s="106"/>
      <c r="F668" s="106"/>
      <c r="G668" s="106"/>
      <c r="H668" s="106"/>
      <c r="I668" s="106"/>
      <c r="J668" s="106"/>
      <c r="K668" s="100"/>
      <c r="L668" s="100"/>
      <c r="M668" s="100"/>
      <c r="N668" s="101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</row>
    <row r="669" customFormat="false" ht="12.75" hidden="false" customHeight="true" outlineLevel="0" collapsed="false">
      <c r="A669" s="110"/>
      <c r="B669" s="110"/>
      <c r="C669" s="110"/>
      <c r="D669" s="100"/>
      <c r="E669" s="106"/>
      <c r="F669" s="106"/>
      <c r="G669" s="106"/>
      <c r="H669" s="106"/>
      <c r="I669" s="106"/>
      <c r="J669" s="106"/>
      <c r="K669" s="100"/>
      <c r="L669" s="100"/>
      <c r="M669" s="100"/>
      <c r="N669" s="101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</row>
    <row r="670" customFormat="false" ht="12.75" hidden="false" customHeight="true" outlineLevel="0" collapsed="false">
      <c r="A670" s="110"/>
      <c r="B670" s="110"/>
      <c r="C670" s="110"/>
      <c r="D670" s="100"/>
      <c r="E670" s="106"/>
      <c r="F670" s="106"/>
      <c r="G670" s="106"/>
      <c r="H670" s="106"/>
      <c r="I670" s="106"/>
      <c r="J670" s="106"/>
      <c r="K670" s="100"/>
      <c r="L670" s="100"/>
      <c r="M670" s="100"/>
      <c r="N670" s="101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</row>
    <row r="671" customFormat="false" ht="12.75" hidden="false" customHeight="true" outlineLevel="0" collapsed="false">
      <c r="A671" s="110"/>
      <c r="B671" s="110"/>
      <c r="C671" s="110"/>
      <c r="D671" s="100"/>
      <c r="E671" s="106"/>
      <c r="F671" s="106"/>
      <c r="G671" s="106"/>
      <c r="H671" s="106"/>
      <c r="I671" s="106"/>
      <c r="J671" s="106"/>
      <c r="K671" s="100"/>
      <c r="L671" s="100"/>
      <c r="M671" s="100"/>
      <c r="N671" s="101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</row>
    <row r="672" customFormat="false" ht="12.75" hidden="false" customHeight="true" outlineLevel="0" collapsed="false">
      <c r="A672" s="110"/>
      <c r="B672" s="110"/>
      <c r="C672" s="110"/>
      <c r="D672" s="100"/>
      <c r="E672" s="106"/>
      <c r="F672" s="106"/>
      <c r="G672" s="106"/>
      <c r="H672" s="106"/>
      <c r="I672" s="106"/>
      <c r="J672" s="106"/>
      <c r="K672" s="100"/>
      <c r="L672" s="100"/>
      <c r="M672" s="100"/>
      <c r="N672" s="101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</row>
    <row r="673" customFormat="false" ht="12.75" hidden="false" customHeight="true" outlineLevel="0" collapsed="false">
      <c r="A673" s="110"/>
      <c r="B673" s="110"/>
      <c r="C673" s="110"/>
      <c r="D673" s="100"/>
      <c r="E673" s="106"/>
      <c r="F673" s="106"/>
      <c r="G673" s="106"/>
      <c r="H673" s="106"/>
      <c r="I673" s="106"/>
      <c r="J673" s="106"/>
      <c r="K673" s="100"/>
      <c r="L673" s="100"/>
      <c r="M673" s="100"/>
      <c r="N673" s="101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</row>
    <row r="674" customFormat="false" ht="12.75" hidden="false" customHeight="true" outlineLevel="0" collapsed="false">
      <c r="A674" s="110"/>
      <c r="B674" s="110"/>
      <c r="C674" s="110"/>
      <c r="D674" s="100"/>
      <c r="E674" s="106"/>
      <c r="F674" s="106"/>
      <c r="G674" s="106"/>
      <c r="H674" s="106"/>
      <c r="I674" s="106"/>
      <c r="J674" s="106"/>
      <c r="K674" s="100"/>
      <c r="L674" s="100"/>
      <c r="M674" s="100"/>
      <c r="N674" s="101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</row>
    <row r="675" customFormat="false" ht="12.75" hidden="false" customHeight="true" outlineLevel="0" collapsed="false">
      <c r="A675" s="110"/>
      <c r="B675" s="110"/>
      <c r="C675" s="110"/>
      <c r="D675" s="100"/>
      <c r="E675" s="106"/>
      <c r="F675" s="106"/>
      <c r="G675" s="106"/>
      <c r="H675" s="106"/>
      <c r="I675" s="106"/>
      <c r="J675" s="106"/>
      <c r="K675" s="100"/>
      <c r="L675" s="100"/>
      <c r="M675" s="100"/>
      <c r="N675" s="101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</row>
    <row r="676" customFormat="false" ht="12.75" hidden="false" customHeight="true" outlineLevel="0" collapsed="false">
      <c r="A676" s="110"/>
      <c r="B676" s="110"/>
      <c r="C676" s="110"/>
      <c r="D676" s="100"/>
      <c r="E676" s="106"/>
      <c r="F676" s="106"/>
      <c r="G676" s="106"/>
      <c r="H676" s="106"/>
      <c r="I676" s="106"/>
      <c r="J676" s="106"/>
      <c r="K676" s="100"/>
      <c r="L676" s="100"/>
      <c r="M676" s="100"/>
      <c r="N676" s="101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</row>
  </sheetData>
  <mergeCells count="22">
    <mergeCell ref="A1:K1"/>
    <mergeCell ref="D3:G3"/>
    <mergeCell ref="D4:G4"/>
    <mergeCell ref="D5:G5"/>
    <mergeCell ref="D6:G6"/>
    <mergeCell ref="D7:G7"/>
    <mergeCell ref="O7:O8"/>
    <mergeCell ref="D8:G8"/>
    <mergeCell ref="D9:G9"/>
    <mergeCell ref="A11:K11"/>
    <mergeCell ref="B13:K13"/>
    <mergeCell ref="B14:E14"/>
    <mergeCell ref="B26:K26"/>
    <mergeCell ref="B27:E27"/>
    <mergeCell ref="B34:K34"/>
    <mergeCell ref="B35:E35"/>
    <mergeCell ref="B42:K42"/>
    <mergeCell ref="B43:E43"/>
    <mergeCell ref="B55:K55"/>
    <mergeCell ref="B56:E56"/>
    <mergeCell ref="B65:K65"/>
    <mergeCell ref="B66:E66"/>
  </mergeCells>
  <printOptions headings="false" gridLines="false" gridLinesSet="true" horizontalCentered="false" verticalCentered="false"/>
  <pageMargins left="0.25" right="0.25" top="0.611111111111111" bottom="0.75" header="0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 &amp;CPágina &amp;R&amp;P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AY7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13"/>
    <col collapsed="false" customWidth="true" hidden="false" outlineLevel="0" max="2" min="2" style="0" width="19.75"/>
    <col collapsed="false" customWidth="true" hidden="false" outlineLevel="0" max="3" min="3" style="0" width="12.38"/>
    <col collapsed="false" customWidth="true" hidden="false" outlineLevel="0" max="4" min="4" style="0" width="37.63"/>
    <col collapsed="false" customWidth="true" hidden="false" outlineLevel="0" max="5" min="5" style="0" width="6.38"/>
    <col collapsed="false" customWidth="true" hidden="false" outlineLevel="0" max="6" min="6" style="0" width="8.88"/>
    <col collapsed="false" customWidth="true" hidden="false" outlineLevel="0" max="12" min="7" style="0" width="15.25"/>
    <col collapsed="false" customWidth="true" hidden="false" outlineLevel="0" max="13" min="13" style="0" width="18.63"/>
    <col collapsed="false" customWidth="true" hidden="false" outlineLevel="0" max="14" min="14" style="0" width="14.75"/>
    <col collapsed="false" customWidth="true" hidden="false" outlineLevel="0" max="15" min="15" style="0" width="28.25"/>
    <col collapsed="false" customWidth="true" hidden="false" outlineLevel="0" max="51" min="16" style="0" width="8.75"/>
  </cols>
  <sheetData>
    <row r="1" customFormat="false" ht="12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customFormat="false" ht="12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customFormat="false" ht="16.5" hidden="false" customHeight="true" outlineLevel="0" collapsed="false">
      <c r="A3" s="4"/>
      <c r="B3" s="4"/>
      <c r="C3" s="4"/>
      <c r="D3" s="5" t="s">
        <v>0</v>
      </c>
      <c r="E3" s="5"/>
      <c r="F3" s="5"/>
      <c r="G3" s="5"/>
      <c r="H3" s="6"/>
      <c r="I3" s="6"/>
      <c r="J3" s="6"/>
      <c r="K3" s="6"/>
      <c r="L3" s="6"/>
      <c r="M3" s="6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customFormat="false" ht="12.75" hidden="false" customHeight="true" outlineLevel="0" collapsed="false">
      <c r="A4" s="4"/>
      <c r="B4" s="4"/>
      <c r="C4" s="4"/>
      <c r="D4" s="7" t="s">
        <v>1</v>
      </c>
      <c r="E4" s="7"/>
      <c r="F4" s="7"/>
      <c r="G4" s="7"/>
      <c r="H4" s="6"/>
      <c r="I4" s="6"/>
      <c r="J4" s="6"/>
      <c r="K4" s="6"/>
      <c r="L4" s="8" t="s">
        <v>2</v>
      </c>
      <c r="M4" s="9" t="n">
        <v>0.2602</v>
      </c>
      <c r="N4" s="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customFormat="false" ht="12.75" hidden="false" customHeight="true" outlineLevel="0" collapsed="false">
      <c r="A5" s="4"/>
      <c r="B5" s="4"/>
      <c r="C5" s="4"/>
      <c r="D5" s="5" t="s">
        <v>611</v>
      </c>
      <c r="E5" s="5"/>
      <c r="F5" s="5"/>
      <c r="G5" s="5"/>
      <c r="H5" s="6"/>
      <c r="I5" s="6"/>
      <c r="J5" s="6"/>
      <c r="K5" s="6"/>
      <c r="L5" s="10"/>
      <c r="M5" s="11"/>
      <c r="N5" s="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customFormat="false" ht="15" hidden="false" customHeight="true" outlineLevel="0" collapsed="false">
      <c r="A6" s="4"/>
      <c r="B6" s="4"/>
      <c r="C6" s="4"/>
      <c r="D6" s="12" t="s">
        <v>4</v>
      </c>
      <c r="E6" s="12"/>
      <c r="F6" s="12"/>
      <c r="G6" s="12"/>
      <c r="H6" s="13"/>
      <c r="I6" s="13"/>
      <c r="J6" s="13"/>
      <c r="K6" s="13"/>
      <c r="L6" s="8" t="s">
        <v>5</v>
      </c>
      <c r="M6" s="8" t="e">
        <f aca="false">SUM(L14,L70,L81,L92,L103,L133,L162,L173,L184,L195,L211,L222,L234,L245,L269,L280,L291,L302,L313,L324,L399,L410,L415)</f>
        <v>#REF!</v>
      </c>
      <c r="N6" s="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customFormat="false" ht="13.5" hidden="false" customHeight="true" outlineLevel="0" collapsed="false">
      <c r="A7" s="4"/>
      <c r="B7" s="4"/>
      <c r="C7" s="4"/>
      <c r="D7" s="7" t="s">
        <v>612</v>
      </c>
      <c r="E7" s="7"/>
      <c r="F7" s="7"/>
      <c r="G7" s="7"/>
      <c r="H7" s="13"/>
      <c r="I7" s="13"/>
      <c r="J7" s="13"/>
      <c r="K7" s="13"/>
      <c r="L7" s="15" t="s">
        <v>7</v>
      </c>
      <c r="M7" s="15" t="e">
        <f aca="false">SUM(N14:N418)</f>
        <v>#REF!</v>
      </c>
      <c r="N7" s="2"/>
      <c r="O7" s="17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customFormat="false" ht="31.9" hidden="false" customHeight="true" outlineLevel="0" collapsed="false">
      <c r="A8" s="4"/>
      <c r="B8" s="4"/>
      <c r="C8" s="4"/>
      <c r="D8" s="18" t="s">
        <v>613</v>
      </c>
      <c r="E8" s="18"/>
      <c r="F8" s="18"/>
      <c r="G8" s="18"/>
      <c r="H8" s="6"/>
      <c r="I8" s="13"/>
      <c r="J8" s="6"/>
      <c r="K8" s="6"/>
      <c r="L8" s="6"/>
      <c r="M8" s="6" t="s">
        <v>9</v>
      </c>
      <c r="N8" s="2"/>
      <c r="O8" s="17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customFormat="false" ht="27.75" hidden="false" customHeight="true" outlineLevel="0" collapsed="false">
      <c r="A9" s="4"/>
      <c r="B9" s="4"/>
      <c r="C9" s="4"/>
      <c r="D9" s="139" t="s">
        <v>614</v>
      </c>
      <c r="E9" s="139"/>
      <c r="F9" s="139"/>
      <c r="G9" s="139"/>
      <c r="H9" s="6"/>
      <c r="I9" s="6"/>
      <c r="J9" s="6"/>
      <c r="K9" s="6"/>
      <c r="L9" s="6"/>
      <c r="M9" s="6"/>
      <c r="N9" s="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customFormat="false" ht="12.75" hidden="false" customHeight="true" outlineLevel="0" collapsed="false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customFormat="false" ht="15" hidden="false" customHeight="true" outlineLevel="0" collapsed="false">
      <c r="A11" s="20" t="s">
        <v>11</v>
      </c>
      <c r="B11" s="21" t="s">
        <v>12</v>
      </c>
      <c r="C11" s="21" t="s">
        <v>13</v>
      </c>
      <c r="D11" s="22" t="s">
        <v>14</v>
      </c>
      <c r="E11" s="23" t="s">
        <v>15</v>
      </c>
      <c r="F11" s="24" t="s">
        <v>16</v>
      </c>
      <c r="G11" s="23" t="s">
        <v>17</v>
      </c>
      <c r="H11" s="23"/>
      <c r="I11" s="23"/>
      <c r="J11" s="23" t="s">
        <v>18</v>
      </c>
      <c r="K11" s="23"/>
      <c r="L11" s="23"/>
      <c r="M11" s="22" t="s">
        <v>19</v>
      </c>
      <c r="N11" s="25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</row>
    <row r="12" customFormat="false" ht="12.75" hidden="false" customHeight="true" outlineLevel="0" collapsed="false">
      <c r="A12" s="20"/>
      <c r="B12" s="20"/>
      <c r="C12" s="20"/>
      <c r="D12" s="20"/>
      <c r="E12" s="20"/>
      <c r="F12" s="20"/>
      <c r="G12" s="23" t="s">
        <v>20</v>
      </c>
      <c r="H12" s="23" t="s">
        <v>21</v>
      </c>
      <c r="I12" s="23" t="s">
        <v>22</v>
      </c>
      <c r="J12" s="23" t="s">
        <v>23</v>
      </c>
      <c r="K12" s="23" t="s">
        <v>21</v>
      </c>
      <c r="L12" s="23" t="s">
        <v>22</v>
      </c>
      <c r="M12" s="22"/>
      <c r="N12" s="25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customFormat="false" ht="12.75" hidden="false" customHeight="true" outlineLevel="0" collapsed="false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customFormat="false" ht="12.75" hidden="false" customHeight="true" outlineLevel="0" collapsed="false">
      <c r="A14" s="140" t="s">
        <v>25</v>
      </c>
      <c r="B14" s="141"/>
      <c r="C14" s="29"/>
      <c r="D14" s="142" t="s">
        <v>615</v>
      </c>
      <c r="E14" s="142"/>
      <c r="F14" s="142"/>
      <c r="G14" s="142"/>
      <c r="H14" s="142"/>
      <c r="I14" s="142"/>
      <c r="J14" s="31" t="n">
        <f aca="false">J16+J25+J34+J43+J52+J61</f>
        <v>19615.392195</v>
      </c>
      <c r="K14" s="31" t="n">
        <f aca="false">K16+K25+K34+K43+K52+K61</f>
        <v>7712.45294</v>
      </c>
      <c r="L14" s="31" t="n">
        <f aca="false">L16+L25+L34+L43+L52+L61</f>
        <v>27327.845135</v>
      </c>
      <c r="M14" s="31" t="n">
        <f aca="false">M16+M25+M34+M43+M52+M61</f>
        <v>34438.550439127</v>
      </c>
      <c r="N14" s="26" t="n">
        <f aca="false">M14</f>
        <v>34438.550439127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</row>
    <row r="15" customFormat="false" ht="15" hidden="false" customHeight="false" outlineLevel="0" collapsed="false">
      <c r="A15" s="143"/>
      <c r="B15" s="143"/>
      <c r="C15" s="143"/>
      <c r="D15" s="144"/>
      <c r="E15" s="145"/>
      <c r="F15" s="146"/>
      <c r="G15" s="145"/>
      <c r="H15" s="145"/>
      <c r="I15" s="145"/>
      <c r="J15" s="59"/>
      <c r="K15" s="59"/>
      <c r="L15" s="59"/>
      <c r="M15" s="59"/>
      <c r="N15" s="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customFormat="false" ht="15" hidden="false" customHeight="true" outlineLevel="0" collapsed="false">
      <c r="A16" s="33" t="s">
        <v>27</v>
      </c>
      <c r="B16" s="147"/>
      <c r="C16" s="35"/>
      <c r="D16" s="73" t="s">
        <v>616</v>
      </c>
      <c r="E16" s="73"/>
      <c r="F16" s="73"/>
      <c r="G16" s="73"/>
      <c r="H16" s="73"/>
      <c r="I16" s="73"/>
      <c r="J16" s="39" t="n">
        <f aca="false">SUM(J17:J23)</f>
        <v>1567.75668</v>
      </c>
      <c r="K16" s="39" t="n">
        <f aca="false">SUM(K17:K23)</f>
        <v>621.55468</v>
      </c>
      <c r="L16" s="39" t="n">
        <f aca="false">SUM(L17:L23)</f>
        <v>2189.31136</v>
      </c>
      <c r="M16" s="39" t="n">
        <f aca="false">SUM(M17:M23)</f>
        <v>2758.970175872</v>
      </c>
      <c r="N16" s="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customFormat="false" ht="31.9" hidden="false" customHeight="false" outlineLevel="0" collapsed="false">
      <c r="A17" s="40" t="s">
        <v>617</v>
      </c>
      <c r="B17" s="41" t="s">
        <v>618</v>
      </c>
      <c r="C17" s="42" t="s">
        <v>619</v>
      </c>
      <c r="D17" s="52" t="s">
        <v>620</v>
      </c>
      <c r="E17" s="44" t="s">
        <v>621</v>
      </c>
      <c r="F17" s="84" t="n">
        <v>12.08</v>
      </c>
      <c r="G17" s="47" t="n">
        <v>7.5</v>
      </c>
      <c r="H17" s="47" t="n">
        <v>17.23</v>
      </c>
      <c r="I17" s="47" t="n">
        <f aca="false">SUM(G17:H17)</f>
        <v>24.73</v>
      </c>
      <c r="J17" s="47" t="n">
        <f aca="false">G17*F17</f>
        <v>90.6</v>
      </c>
      <c r="K17" s="47" t="n">
        <f aca="false">H17*F17</f>
        <v>208.1384</v>
      </c>
      <c r="L17" s="47" t="n">
        <f aca="false">I17*F17</f>
        <v>298.7384</v>
      </c>
      <c r="M17" s="48" t="n">
        <f aca="false">L17*(1+$M$4)</f>
        <v>376.47013168</v>
      </c>
      <c r="N17" s="49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</row>
    <row r="18" customFormat="false" ht="42.15" hidden="false" customHeight="false" outlineLevel="0" collapsed="false">
      <c r="A18" s="40" t="s">
        <v>622</v>
      </c>
      <c r="B18" s="41" t="s">
        <v>623</v>
      </c>
      <c r="C18" s="42" t="s">
        <v>481</v>
      </c>
      <c r="D18" s="52" t="s">
        <v>624</v>
      </c>
      <c r="E18" s="44" t="s">
        <v>625</v>
      </c>
      <c r="F18" s="84" t="n">
        <v>0.3624</v>
      </c>
      <c r="G18" s="47" t="n">
        <v>372.95</v>
      </c>
      <c r="H18" s="47" t="n">
        <v>66.6</v>
      </c>
      <c r="I18" s="47" t="n">
        <f aca="false">SUM(G18:H18)</f>
        <v>439.55</v>
      </c>
      <c r="J18" s="47" t="n">
        <f aca="false">G18*F18</f>
        <v>135.15708</v>
      </c>
      <c r="K18" s="47" t="n">
        <f aca="false">H18*F18</f>
        <v>24.13584</v>
      </c>
      <c r="L18" s="47" t="n">
        <f aca="false">I18*F18</f>
        <v>159.29292</v>
      </c>
      <c r="M18" s="48" t="n">
        <f aca="false">L18*(1+$M$4)</f>
        <v>200.740937784</v>
      </c>
      <c r="N18" s="49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</row>
    <row r="19" customFormat="false" ht="42.15" hidden="false" customHeight="false" outlineLevel="0" collapsed="false">
      <c r="A19" s="40" t="s">
        <v>626</v>
      </c>
      <c r="B19" s="41" t="s">
        <v>627</v>
      </c>
      <c r="C19" s="42" t="s">
        <v>296</v>
      </c>
      <c r="D19" s="52" t="s">
        <v>297</v>
      </c>
      <c r="E19" s="44" t="s">
        <v>621</v>
      </c>
      <c r="F19" s="84" t="n">
        <v>12.08</v>
      </c>
      <c r="G19" s="47" t="n">
        <v>75.45</v>
      </c>
      <c r="H19" s="47" t="n">
        <v>8.62</v>
      </c>
      <c r="I19" s="47" t="n">
        <f aca="false">SUM(G19:H19)</f>
        <v>84.07</v>
      </c>
      <c r="J19" s="47" t="n">
        <f aca="false">G19*F19</f>
        <v>911.436</v>
      </c>
      <c r="K19" s="47" t="n">
        <f aca="false">H19*F19</f>
        <v>104.1296</v>
      </c>
      <c r="L19" s="47" t="n">
        <f aca="false">I19*F19</f>
        <v>1015.5656</v>
      </c>
      <c r="M19" s="48" t="n">
        <f aca="false">L19*(1+$M$4)</f>
        <v>1279.81576912</v>
      </c>
      <c r="N19" s="49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</row>
    <row r="20" customFormat="false" ht="42.15" hidden="false" customHeight="false" outlineLevel="0" collapsed="false">
      <c r="A20" s="40" t="s">
        <v>628</v>
      </c>
      <c r="B20" s="41" t="s">
        <v>629</v>
      </c>
      <c r="C20" s="42" t="s">
        <v>296</v>
      </c>
      <c r="D20" s="52" t="s">
        <v>297</v>
      </c>
      <c r="E20" s="44" t="s">
        <v>621</v>
      </c>
      <c r="F20" s="84" t="n">
        <v>0.972</v>
      </c>
      <c r="G20" s="47" t="n">
        <v>75.45</v>
      </c>
      <c r="H20" s="47" t="n">
        <v>8.62</v>
      </c>
      <c r="I20" s="47" t="n">
        <f aca="false">SUM(G20:H20)</f>
        <v>84.07</v>
      </c>
      <c r="J20" s="47" t="n">
        <f aca="false">G20*F20</f>
        <v>73.3374</v>
      </c>
      <c r="K20" s="47" t="n">
        <f aca="false">H20*F20</f>
        <v>8.37864</v>
      </c>
      <c r="L20" s="47" t="n">
        <f aca="false">I20*F20</f>
        <v>81.71604</v>
      </c>
      <c r="M20" s="48" t="n">
        <f aca="false">L20*(1+$M$4)</f>
        <v>102.978553608</v>
      </c>
      <c r="N20" s="49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</row>
    <row r="21" customFormat="false" ht="21.65" hidden="false" customHeight="false" outlineLevel="0" collapsed="false">
      <c r="A21" s="40" t="s">
        <v>630</v>
      </c>
      <c r="B21" s="41" t="s">
        <v>631</v>
      </c>
      <c r="C21" s="42" t="s">
        <v>323</v>
      </c>
      <c r="D21" s="52" t="s">
        <v>324</v>
      </c>
      <c r="E21" s="44" t="s">
        <v>621</v>
      </c>
      <c r="F21" s="84" t="n">
        <v>35.13</v>
      </c>
      <c r="G21" s="47" t="n">
        <v>2.25</v>
      </c>
      <c r="H21" s="47" t="n">
        <v>1.85</v>
      </c>
      <c r="I21" s="47" t="n">
        <f aca="false">SUM(G21:H21)</f>
        <v>4.1</v>
      </c>
      <c r="J21" s="47" t="n">
        <f aca="false">G21*F21</f>
        <v>79.0425</v>
      </c>
      <c r="K21" s="47" t="n">
        <f aca="false">H21*F21</f>
        <v>64.9905</v>
      </c>
      <c r="L21" s="47" t="n">
        <f aca="false">I21*F21</f>
        <v>144.033</v>
      </c>
      <c r="M21" s="48" t="n">
        <f aca="false">L21*(1+$M$4)</f>
        <v>181.5103866</v>
      </c>
      <c r="N21" s="49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</row>
    <row r="22" customFormat="false" ht="31.9" hidden="false" customHeight="false" outlineLevel="0" collapsed="false">
      <c r="A22" s="40" t="s">
        <v>632</v>
      </c>
      <c r="B22" s="41" t="s">
        <v>633</v>
      </c>
      <c r="C22" s="42" t="s">
        <v>517</v>
      </c>
      <c r="D22" s="52" t="s">
        <v>518</v>
      </c>
      <c r="E22" s="44" t="s">
        <v>621</v>
      </c>
      <c r="F22" s="84" t="n">
        <v>14.58</v>
      </c>
      <c r="G22" s="47" t="n">
        <v>8.29</v>
      </c>
      <c r="H22" s="47" t="n">
        <v>8.54</v>
      </c>
      <c r="I22" s="47" t="n">
        <f aca="false">SUM(G22:H22)</f>
        <v>16.83</v>
      </c>
      <c r="J22" s="47" t="n">
        <f aca="false">G22*F22</f>
        <v>120.8682</v>
      </c>
      <c r="K22" s="47" t="n">
        <f aca="false">H22*F22</f>
        <v>124.5132</v>
      </c>
      <c r="L22" s="47" t="n">
        <f aca="false">I22*F22</f>
        <v>245.3814</v>
      </c>
      <c r="M22" s="48" t="n">
        <f aca="false">L22*(1+$M$4)</f>
        <v>309.22964028</v>
      </c>
      <c r="N22" s="49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</row>
    <row r="23" customFormat="false" ht="31.9" hidden="false" customHeight="false" outlineLevel="0" collapsed="false">
      <c r="A23" s="40" t="s">
        <v>634</v>
      </c>
      <c r="B23" s="41" t="s">
        <v>635</v>
      </c>
      <c r="C23" s="42" t="s">
        <v>521</v>
      </c>
      <c r="D23" s="52" t="s">
        <v>522</v>
      </c>
      <c r="E23" s="44" t="s">
        <v>621</v>
      </c>
      <c r="F23" s="84" t="n">
        <v>19.35</v>
      </c>
      <c r="G23" s="47" t="n">
        <v>8.13</v>
      </c>
      <c r="H23" s="47" t="n">
        <v>4.51</v>
      </c>
      <c r="I23" s="47" t="n">
        <f aca="false">SUM(G23:H23)</f>
        <v>12.64</v>
      </c>
      <c r="J23" s="47" t="n">
        <f aca="false">G23*F23</f>
        <v>157.3155</v>
      </c>
      <c r="K23" s="47" t="n">
        <f aca="false">H23*F23</f>
        <v>87.2685</v>
      </c>
      <c r="L23" s="47" t="n">
        <f aca="false">I23*F23</f>
        <v>244.584</v>
      </c>
      <c r="M23" s="48" t="n">
        <f aca="false">L23*(1+$M$4)</f>
        <v>308.2247568</v>
      </c>
      <c r="N23" s="49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</row>
    <row r="24" customFormat="false" ht="15" hidden="false" customHeight="false" outlineLevel="0" collapsed="false">
      <c r="A24" s="143"/>
      <c r="B24" s="143"/>
      <c r="C24" s="143"/>
      <c r="D24" s="144"/>
      <c r="E24" s="145"/>
      <c r="F24" s="146"/>
      <c r="G24" s="145"/>
      <c r="H24" s="145"/>
      <c r="I24" s="145"/>
      <c r="J24" s="59"/>
      <c r="K24" s="59"/>
      <c r="L24" s="59"/>
      <c r="M24" s="59"/>
      <c r="N24" s="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customFormat="false" ht="15" hidden="false" customHeight="false" outlineLevel="0" collapsed="false">
      <c r="A25" s="33" t="s">
        <v>31</v>
      </c>
      <c r="B25" s="147"/>
      <c r="C25" s="35"/>
      <c r="D25" s="71" t="s">
        <v>636</v>
      </c>
      <c r="E25" s="147"/>
      <c r="F25" s="35"/>
      <c r="G25" s="33"/>
      <c r="H25" s="147"/>
      <c r="I25" s="35"/>
      <c r="J25" s="148" t="n">
        <f aca="false">SUM(J26:J32)</f>
        <v>5437.57143</v>
      </c>
      <c r="K25" s="149" t="n">
        <f aca="false">SUM(K26:K32)</f>
        <v>1996.27229</v>
      </c>
      <c r="L25" s="150" t="n">
        <f aca="false">SUM(L26:L32)</f>
        <v>7433.84372</v>
      </c>
      <c r="M25" s="148" t="n">
        <f aca="false">SUM(M26:M32)</f>
        <v>9368.129855944</v>
      </c>
      <c r="N25" s="147"/>
      <c r="O25" s="35"/>
      <c r="P25" s="33"/>
      <c r="Q25" s="147"/>
      <c r="R25" s="35"/>
      <c r="S25" s="33"/>
      <c r="T25" s="147"/>
      <c r="U25" s="35"/>
      <c r="V25" s="33"/>
      <c r="W25" s="147"/>
      <c r="X25" s="35"/>
      <c r="Y25" s="33"/>
      <c r="Z25" s="147"/>
      <c r="AA25" s="35"/>
      <c r="AB25" s="33"/>
      <c r="AC25" s="147"/>
      <c r="AD25" s="35"/>
      <c r="AE25" s="33"/>
      <c r="AF25" s="147"/>
      <c r="AG25" s="35"/>
      <c r="AH25" s="33"/>
      <c r="AI25" s="147"/>
      <c r="AJ25" s="35"/>
      <c r="AK25" s="33"/>
      <c r="AL25" s="147"/>
      <c r="AM25" s="35"/>
      <c r="AN25" s="33"/>
      <c r="AO25" s="147"/>
      <c r="AP25" s="35"/>
      <c r="AQ25" s="33"/>
      <c r="AR25" s="147"/>
      <c r="AS25" s="35"/>
      <c r="AT25" s="33"/>
      <c r="AU25" s="147"/>
      <c r="AV25" s="35"/>
      <c r="AW25" s="33"/>
      <c r="AX25" s="147"/>
      <c r="AY25" s="35"/>
    </row>
    <row r="26" customFormat="false" ht="36" hidden="false" customHeight="true" outlineLevel="0" collapsed="false">
      <c r="A26" s="40" t="s">
        <v>637</v>
      </c>
      <c r="B26" s="41" t="s">
        <v>618</v>
      </c>
      <c r="C26" s="42" t="s">
        <v>619</v>
      </c>
      <c r="D26" s="52" t="s">
        <v>620</v>
      </c>
      <c r="E26" s="44" t="s">
        <v>621</v>
      </c>
      <c r="F26" s="84" t="n">
        <v>46.48</v>
      </c>
      <c r="G26" s="47" t="n">
        <v>7.5</v>
      </c>
      <c r="H26" s="47" t="n">
        <v>17.23</v>
      </c>
      <c r="I26" s="47" t="n">
        <f aca="false">SUM(G26:H26)</f>
        <v>24.73</v>
      </c>
      <c r="J26" s="47" t="n">
        <f aca="false">G26*F26</f>
        <v>348.6</v>
      </c>
      <c r="K26" s="47" t="n">
        <f aca="false">H26*F26</f>
        <v>800.8504</v>
      </c>
      <c r="L26" s="47" t="n">
        <f aca="false">I26*F26</f>
        <v>1149.4504</v>
      </c>
      <c r="M26" s="48" t="n">
        <f aca="false">L26*(1+$M$4)</f>
        <v>1448.53739408</v>
      </c>
      <c r="N26" s="49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</row>
    <row r="27" customFormat="false" ht="42.15" hidden="false" customHeight="false" outlineLevel="0" collapsed="false">
      <c r="A27" s="40" t="s">
        <v>638</v>
      </c>
      <c r="B27" s="41" t="s">
        <v>623</v>
      </c>
      <c r="C27" s="42" t="s">
        <v>481</v>
      </c>
      <c r="D27" s="52" t="s">
        <v>624</v>
      </c>
      <c r="E27" s="44" t="s">
        <v>625</v>
      </c>
      <c r="F27" s="84" t="n">
        <v>1.3944</v>
      </c>
      <c r="G27" s="47" t="n">
        <v>372.95</v>
      </c>
      <c r="H27" s="47" t="n">
        <v>66.6</v>
      </c>
      <c r="I27" s="47" t="n">
        <f aca="false">SUM(G27:H27)</f>
        <v>439.55</v>
      </c>
      <c r="J27" s="47" t="n">
        <f aca="false">G27*F27</f>
        <v>520.04148</v>
      </c>
      <c r="K27" s="47" t="n">
        <f aca="false">H27*F27</f>
        <v>92.86704</v>
      </c>
      <c r="L27" s="47" t="n">
        <f aca="false">I27*F27</f>
        <v>612.90852</v>
      </c>
      <c r="M27" s="48" t="n">
        <f aca="false">L27*(1+$M$4)</f>
        <v>772.387316904</v>
      </c>
      <c r="N27" s="49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</row>
    <row r="28" customFormat="false" ht="42.15" hidden="false" customHeight="false" outlineLevel="0" collapsed="false">
      <c r="A28" s="40" t="s">
        <v>639</v>
      </c>
      <c r="B28" s="41" t="s">
        <v>627</v>
      </c>
      <c r="C28" s="42" t="s">
        <v>296</v>
      </c>
      <c r="D28" s="52" t="s">
        <v>297</v>
      </c>
      <c r="E28" s="44" t="s">
        <v>621</v>
      </c>
      <c r="F28" s="84" t="n">
        <v>46.48</v>
      </c>
      <c r="G28" s="47" t="n">
        <v>75.45</v>
      </c>
      <c r="H28" s="47" t="n">
        <v>8.62</v>
      </c>
      <c r="I28" s="47" t="n">
        <f aca="false">SUM(G28:H28)</f>
        <v>84.07</v>
      </c>
      <c r="J28" s="47" t="n">
        <f aca="false">G28*F28</f>
        <v>3506.916</v>
      </c>
      <c r="K28" s="47" t="n">
        <f aca="false">H28*F28</f>
        <v>400.6576</v>
      </c>
      <c r="L28" s="47" t="n">
        <f aca="false">I28*F28</f>
        <v>3907.5736</v>
      </c>
      <c r="M28" s="48" t="n">
        <f aca="false">L28*(1+$M$4)</f>
        <v>4924.32425072</v>
      </c>
      <c r="N28" s="49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</row>
    <row r="29" customFormat="false" ht="42.15" hidden="false" customHeight="false" outlineLevel="0" collapsed="false">
      <c r="A29" s="40" t="s">
        <v>640</v>
      </c>
      <c r="B29" s="41" t="s">
        <v>629</v>
      </c>
      <c r="C29" s="42" t="s">
        <v>296</v>
      </c>
      <c r="D29" s="52" t="s">
        <v>297</v>
      </c>
      <c r="E29" s="44" t="s">
        <v>621</v>
      </c>
      <c r="F29" s="84" t="n">
        <v>2.38</v>
      </c>
      <c r="G29" s="47" t="n">
        <v>75.45</v>
      </c>
      <c r="H29" s="47" t="n">
        <v>8.62</v>
      </c>
      <c r="I29" s="47" t="n">
        <f aca="false">SUM(G29:H29)</f>
        <v>84.07</v>
      </c>
      <c r="J29" s="47" t="n">
        <f aca="false">G29*F29</f>
        <v>179.571</v>
      </c>
      <c r="K29" s="47" t="n">
        <f aca="false">H29*F29</f>
        <v>20.5156</v>
      </c>
      <c r="L29" s="47" t="n">
        <f aca="false">I29*F29</f>
        <v>200.0866</v>
      </c>
      <c r="M29" s="48" t="n">
        <f aca="false">L29*(1+$M$4)</f>
        <v>252.14913332</v>
      </c>
      <c r="N29" s="49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</row>
    <row r="30" customFormat="false" ht="21.65" hidden="false" customHeight="false" outlineLevel="0" collapsed="false">
      <c r="A30" s="40" t="s">
        <v>641</v>
      </c>
      <c r="B30" s="41" t="s">
        <v>631</v>
      </c>
      <c r="C30" s="42" t="s">
        <v>323</v>
      </c>
      <c r="D30" s="52" t="s">
        <v>324</v>
      </c>
      <c r="E30" s="44" t="s">
        <v>621</v>
      </c>
      <c r="F30" s="84" t="n">
        <v>85</v>
      </c>
      <c r="G30" s="47" t="n">
        <v>2.25</v>
      </c>
      <c r="H30" s="47" t="n">
        <v>1.85</v>
      </c>
      <c r="I30" s="47" t="n">
        <f aca="false">SUM(G30:H30)</f>
        <v>4.1</v>
      </c>
      <c r="J30" s="47" t="n">
        <f aca="false">G30*F30</f>
        <v>191.25</v>
      </c>
      <c r="K30" s="47" t="n">
        <f aca="false">H30*F30</f>
        <v>157.25</v>
      </c>
      <c r="L30" s="47" t="n">
        <f aca="false">I30*F30</f>
        <v>348.5</v>
      </c>
      <c r="M30" s="48" t="n">
        <f aca="false">L30*(1+$M$4)</f>
        <v>439.1797</v>
      </c>
      <c r="N30" s="49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</row>
    <row r="31" customFormat="false" ht="31.9" hidden="false" customHeight="false" outlineLevel="0" collapsed="false">
      <c r="A31" s="40" t="s">
        <v>642</v>
      </c>
      <c r="B31" s="41" t="s">
        <v>633</v>
      </c>
      <c r="C31" s="42" t="s">
        <v>517</v>
      </c>
      <c r="D31" s="52" t="s">
        <v>518</v>
      </c>
      <c r="E31" s="44" t="s">
        <v>621</v>
      </c>
      <c r="F31" s="84" t="n">
        <v>35.7</v>
      </c>
      <c r="G31" s="47" t="n">
        <v>8.29</v>
      </c>
      <c r="H31" s="47" t="n">
        <v>8.54</v>
      </c>
      <c r="I31" s="47" t="n">
        <f aca="false">SUM(G31:H31)</f>
        <v>16.83</v>
      </c>
      <c r="J31" s="47" t="n">
        <f aca="false">G31*F31</f>
        <v>295.953</v>
      </c>
      <c r="K31" s="47" t="n">
        <f aca="false">H31*F31</f>
        <v>304.878</v>
      </c>
      <c r="L31" s="47" t="n">
        <f aca="false">I31*F31</f>
        <v>600.831</v>
      </c>
      <c r="M31" s="48" t="n">
        <f aca="false">L31*(1+$M$4)</f>
        <v>757.1672262</v>
      </c>
      <c r="N31" s="49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</row>
    <row r="32" customFormat="false" ht="31.9" hidden="false" customHeight="false" outlineLevel="0" collapsed="false">
      <c r="A32" s="40" t="s">
        <v>643</v>
      </c>
      <c r="B32" s="41" t="s">
        <v>635</v>
      </c>
      <c r="C32" s="42" t="s">
        <v>521</v>
      </c>
      <c r="D32" s="52" t="s">
        <v>522</v>
      </c>
      <c r="E32" s="44" t="s">
        <v>621</v>
      </c>
      <c r="F32" s="84" t="n">
        <v>48.615</v>
      </c>
      <c r="G32" s="47" t="n">
        <v>8.13</v>
      </c>
      <c r="H32" s="47" t="n">
        <v>4.51</v>
      </c>
      <c r="I32" s="47" t="n">
        <f aca="false">SUM(G32:H32)</f>
        <v>12.64</v>
      </c>
      <c r="J32" s="47" t="n">
        <f aca="false">G32*F32</f>
        <v>395.23995</v>
      </c>
      <c r="K32" s="47" t="n">
        <f aca="false">H32*F32</f>
        <v>219.25365</v>
      </c>
      <c r="L32" s="47" t="n">
        <f aca="false">I32*F32</f>
        <v>614.4936</v>
      </c>
      <c r="M32" s="48" t="n">
        <f aca="false">L32*(1+$M$4)</f>
        <v>774.38483472</v>
      </c>
      <c r="N32" s="49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</row>
    <row r="33" customFormat="false" ht="12.75" hidden="false" customHeight="true" outlineLevel="0" collapsed="false">
      <c r="A33" s="143"/>
      <c r="B33" s="143"/>
      <c r="C33" s="143"/>
      <c r="D33" s="144"/>
      <c r="E33" s="145"/>
      <c r="F33" s="146"/>
      <c r="G33" s="145"/>
      <c r="H33" s="145"/>
      <c r="I33" s="145"/>
      <c r="J33" s="59"/>
      <c r="K33" s="59"/>
      <c r="L33" s="59"/>
      <c r="M33" s="59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customFormat="false" ht="15" hidden="false" customHeight="false" outlineLevel="0" collapsed="false">
      <c r="A34" s="33" t="s">
        <v>644</v>
      </c>
      <c r="B34" s="147"/>
      <c r="C34" s="35"/>
      <c r="D34" s="71" t="s">
        <v>645</v>
      </c>
      <c r="E34" s="147"/>
      <c r="F34" s="35"/>
      <c r="G34" s="33"/>
      <c r="H34" s="147"/>
      <c r="I34" s="35"/>
      <c r="J34" s="148" t="n">
        <f aca="false">SUM(J35:J41)</f>
        <v>3340.59993</v>
      </c>
      <c r="K34" s="149" t="n">
        <f aca="false">SUM(K35:K41)</f>
        <v>1318.91871</v>
      </c>
      <c r="L34" s="150" t="n">
        <f aca="false">SUM(L35:L41)</f>
        <v>4659.51864</v>
      </c>
      <c r="M34" s="148" t="n">
        <f aca="false">SUM(M35:M41)</f>
        <v>5871.925390128</v>
      </c>
      <c r="N34" s="147"/>
      <c r="O34" s="35"/>
      <c r="P34" s="33"/>
      <c r="Q34" s="147"/>
      <c r="R34" s="35"/>
      <c r="S34" s="33"/>
      <c r="T34" s="147"/>
      <c r="U34" s="35"/>
      <c r="V34" s="33"/>
      <c r="W34" s="147"/>
      <c r="X34" s="35"/>
      <c r="Y34" s="33"/>
      <c r="Z34" s="147"/>
      <c r="AA34" s="35"/>
      <c r="AB34" s="33"/>
      <c r="AC34" s="147"/>
      <c r="AD34" s="35"/>
      <c r="AE34" s="33"/>
      <c r="AF34" s="147"/>
      <c r="AG34" s="35"/>
      <c r="AH34" s="33"/>
      <c r="AI34" s="147"/>
      <c r="AJ34" s="35"/>
      <c r="AK34" s="33"/>
      <c r="AL34" s="147"/>
      <c r="AM34" s="35"/>
      <c r="AN34" s="33"/>
      <c r="AO34" s="147"/>
      <c r="AP34" s="35"/>
      <c r="AQ34" s="33"/>
      <c r="AR34" s="147"/>
      <c r="AS34" s="35"/>
      <c r="AT34" s="33"/>
      <c r="AU34" s="147"/>
      <c r="AV34" s="35"/>
      <c r="AW34" s="33"/>
      <c r="AX34" s="147"/>
      <c r="AY34" s="35"/>
    </row>
    <row r="35" customFormat="false" ht="31.9" hidden="false" customHeight="false" outlineLevel="0" collapsed="false">
      <c r="A35" s="40" t="s">
        <v>646</v>
      </c>
      <c r="B35" s="41" t="s">
        <v>618</v>
      </c>
      <c r="C35" s="42" t="s">
        <v>619</v>
      </c>
      <c r="D35" s="52" t="s">
        <v>620</v>
      </c>
      <c r="E35" s="44" t="s">
        <v>621</v>
      </c>
      <c r="F35" s="84" t="n">
        <v>25.88</v>
      </c>
      <c r="G35" s="47" t="n">
        <v>7.5</v>
      </c>
      <c r="H35" s="47" t="n">
        <v>17.23</v>
      </c>
      <c r="I35" s="47" t="n">
        <f aca="false">SUM(G35:H35)</f>
        <v>24.73</v>
      </c>
      <c r="J35" s="47" t="n">
        <f aca="false">G35*F35</f>
        <v>194.1</v>
      </c>
      <c r="K35" s="47" t="n">
        <f aca="false">H35*F35</f>
        <v>445.9124</v>
      </c>
      <c r="L35" s="47" t="n">
        <f aca="false">I35*F35</f>
        <v>640.0124</v>
      </c>
      <c r="M35" s="48" t="n">
        <f aca="false">L35*(1+$M$4)</f>
        <v>806.54362648</v>
      </c>
      <c r="N35" s="49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</row>
    <row r="36" customFormat="false" ht="42.15" hidden="false" customHeight="false" outlineLevel="0" collapsed="false">
      <c r="A36" s="40" t="s">
        <v>647</v>
      </c>
      <c r="B36" s="41" t="s">
        <v>623</v>
      </c>
      <c r="C36" s="42" t="s">
        <v>481</v>
      </c>
      <c r="D36" s="52" t="s">
        <v>624</v>
      </c>
      <c r="E36" s="44" t="s">
        <v>625</v>
      </c>
      <c r="F36" s="84" t="n">
        <v>0.7764</v>
      </c>
      <c r="G36" s="47" t="n">
        <v>372.95</v>
      </c>
      <c r="H36" s="47" t="n">
        <v>66.6</v>
      </c>
      <c r="I36" s="47" t="n">
        <f aca="false">SUM(G36:H36)</f>
        <v>439.55</v>
      </c>
      <c r="J36" s="47" t="n">
        <f aca="false">G36*F36</f>
        <v>289.55838</v>
      </c>
      <c r="K36" s="47" t="n">
        <f aca="false">H36*F36</f>
        <v>51.70824</v>
      </c>
      <c r="L36" s="47" t="n">
        <f aca="false">I36*F36</f>
        <v>341.26662</v>
      </c>
      <c r="M36" s="48" t="n">
        <f aca="false">L36*(1+$M$4)</f>
        <v>430.064194524</v>
      </c>
      <c r="N36" s="49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</row>
    <row r="37" customFormat="false" ht="42.15" hidden="false" customHeight="false" outlineLevel="0" collapsed="false">
      <c r="A37" s="40" t="s">
        <v>648</v>
      </c>
      <c r="B37" s="41" t="s">
        <v>627</v>
      </c>
      <c r="C37" s="42" t="s">
        <v>296</v>
      </c>
      <c r="D37" s="52" t="s">
        <v>297</v>
      </c>
      <c r="E37" s="44" t="s">
        <v>621</v>
      </c>
      <c r="F37" s="84" t="n">
        <v>25.88</v>
      </c>
      <c r="G37" s="47" t="n">
        <v>75.45</v>
      </c>
      <c r="H37" s="47" t="n">
        <v>8.62</v>
      </c>
      <c r="I37" s="47" t="n">
        <f aca="false">SUM(G37:H37)</f>
        <v>84.07</v>
      </c>
      <c r="J37" s="47" t="n">
        <f aca="false">G37*F37</f>
        <v>1952.646</v>
      </c>
      <c r="K37" s="47" t="n">
        <f aca="false">H37*F37</f>
        <v>223.0856</v>
      </c>
      <c r="L37" s="47" t="n">
        <f aca="false">I37*F37</f>
        <v>2175.7316</v>
      </c>
      <c r="M37" s="48" t="n">
        <f aca="false">L37*(1+$M$4)</f>
        <v>2741.85696232</v>
      </c>
      <c r="N37" s="49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</row>
    <row r="38" customFormat="false" ht="42.15" hidden="false" customHeight="false" outlineLevel="0" collapsed="false">
      <c r="A38" s="40" t="s">
        <v>649</v>
      </c>
      <c r="B38" s="41" t="s">
        <v>629</v>
      </c>
      <c r="C38" s="42" t="s">
        <v>296</v>
      </c>
      <c r="D38" s="52" t="s">
        <v>297</v>
      </c>
      <c r="E38" s="44" t="s">
        <v>621</v>
      </c>
      <c r="F38" s="84" t="n">
        <v>2.046</v>
      </c>
      <c r="G38" s="47" t="n">
        <v>75.45</v>
      </c>
      <c r="H38" s="47" t="n">
        <v>8.62</v>
      </c>
      <c r="I38" s="47" t="n">
        <f aca="false">SUM(G38:H38)</f>
        <v>84.07</v>
      </c>
      <c r="J38" s="47" t="n">
        <f aca="false">G38*F38</f>
        <v>154.3707</v>
      </c>
      <c r="K38" s="47" t="n">
        <f aca="false">H38*F38</f>
        <v>17.63652</v>
      </c>
      <c r="L38" s="47" t="n">
        <f aca="false">I38*F38</f>
        <v>172.00722</v>
      </c>
      <c r="M38" s="48" t="n">
        <f aca="false">L38*(1+$M$4)</f>
        <v>216.763498644</v>
      </c>
      <c r="N38" s="49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</row>
    <row r="39" customFormat="false" ht="21.65" hidden="false" customHeight="false" outlineLevel="0" collapsed="false">
      <c r="A39" s="40" t="s">
        <v>650</v>
      </c>
      <c r="B39" s="41" t="s">
        <v>631</v>
      </c>
      <c r="C39" s="42" t="s">
        <v>323</v>
      </c>
      <c r="D39" s="52" t="s">
        <v>324</v>
      </c>
      <c r="E39" s="44" t="s">
        <v>621</v>
      </c>
      <c r="F39" s="84" t="n">
        <v>72.5575</v>
      </c>
      <c r="G39" s="47" t="n">
        <v>2.25</v>
      </c>
      <c r="H39" s="47" t="n">
        <v>1.85</v>
      </c>
      <c r="I39" s="47" t="n">
        <f aca="false">SUM(G39:H39)</f>
        <v>4.1</v>
      </c>
      <c r="J39" s="47" t="n">
        <f aca="false">G39*F39</f>
        <v>163.254375</v>
      </c>
      <c r="K39" s="47" t="n">
        <f aca="false">H39*F39</f>
        <v>134.231375</v>
      </c>
      <c r="L39" s="47" t="n">
        <f aca="false">I39*F39</f>
        <v>297.48575</v>
      </c>
      <c r="M39" s="48" t="n">
        <f aca="false">L39*(1+$M$4)</f>
        <v>374.89154215</v>
      </c>
      <c r="N39" s="49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</row>
    <row r="40" customFormat="false" ht="31.9" hidden="false" customHeight="false" outlineLevel="0" collapsed="false">
      <c r="A40" s="40" t="s">
        <v>651</v>
      </c>
      <c r="B40" s="41" t="s">
        <v>633</v>
      </c>
      <c r="C40" s="42" t="s">
        <v>517</v>
      </c>
      <c r="D40" s="52" t="s">
        <v>518</v>
      </c>
      <c r="E40" s="44" t="s">
        <v>621</v>
      </c>
      <c r="F40" s="84" t="n">
        <v>30.675</v>
      </c>
      <c r="G40" s="47" t="n">
        <v>8.29</v>
      </c>
      <c r="H40" s="47" t="n">
        <v>8.54</v>
      </c>
      <c r="I40" s="47" t="n">
        <f aca="false">SUM(G40:H40)</f>
        <v>16.83</v>
      </c>
      <c r="J40" s="47" t="n">
        <f aca="false">G40*F40</f>
        <v>254.29575</v>
      </c>
      <c r="K40" s="47" t="n">
        <f aca="false">H40*F40</f>
        <v>261.9645</v>
      </c>
      <c r="L40" s="47" t="n">
        <f aca="false">I40*F40</f>
        <v>516.26025</v>
      </c>
      <c r="M40" s="48" t="n">
        <f aca="false">L40*(1+$M$4)</f>
        <v>650.59116705</v>
      </c>
      <c r="N40" s="49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</row>
    <row r="41" customFormat="false" ht="31.9" hidden="false" customHeight="false" outlineLevel="0" collapsed="false">
      <c r="A41" s="40" t="s">
        <v>652</v>
      </c>
      <c r="B41" s="41" t="s">
        <v>635</v>
      </c>
      <c r="C41" s="42" t="s">
        <v>521</v>
      </c>
      <c r="D41" s="52" t="s">
        <v>522</v>
      </c>
      <c r="E41" s="44" t="s">
        <v>621</v>
      </c>
      <c r="F41" s="84" t="n">
        <v>40.8825</v>
      </c>
      <c r="G41" s="47" t="n">
        <v>8.13</v>
      </c>
      <c r="H41" s="47" t="n">
        <v>4.51</v>
      </c>
      <c r="I41" s="47" t="n">
        <f aca="false">SUM(G41:H41)</f>
        <v>12.64</v>
      </c>
      <c r="J41" s="47" t="n">
        <f aca="false">G41*F41</f>
        <v>332.374725</v>
      </c>
      <c r="K41" s="47" t="n">
        <f aca="false">H41*F41</f>
        <v>184.380075</v>
      </c>
      <c r="L41" s="47" t="n">
        <f aca="false">I41*F41</f>
        <v>516.7548</v>
      </c>
      <c r="M41" s="48" t="n">
        <f aca="false">L41*(1+$M$4)</f>
        <v>651.21439896</v>
      </c>
      <c r="N41" s="49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</row>
    <row r="42" customFormat="false" ht="12.75" hidden="false" customHeight="true" outlineLevel="0" collapsed="false">
      <c r="A42" s="143"/>
      <c r="B42" s="143"/>
      <c r="C42" s="143"/>
      <c r="D42" s="144"/>
      <c r="E42" s="145"/>
      <c r="F42" s="146"/>
      <c r="G42" s="145"/>
      <c r="H42" s="145"/>
      <c r="I42" s="145"/>
      <c r="J42" s="59"/>
      <c r="K42" s="59"/>
      <c r="L42" s="59"/>
      <c r="M42" s="59"/>
      <c r="N42" s="2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  <row r="43" customFormat="false" ht="12.75" hidden="false" customHeight="true" outlineLevel="0" collapsed="false">
      <c r="A43" s="33" t="s">
        <v>653</v>
      </c>
      <c r="B43" s="147"/>
      <c r="C43" s="35"/>
      <c r="D43" s="71" t="s">
        <v>654</v>
      </c>
      <c r="E43" s="147"/>
      <c r="F43" s="35"/>
      <c r="G43" s="33"/>
      <c r="H43" s="147"/>
      <c r="I43" s="35"/>
      <c r="J43" s="148" t="n">
        <f aca="false">SUM(J44:J50)</f>
        <v>2700.131385</v>
      </c>
      <c r="K43" s="149" t="n">
        <f aca="false">SUM(K44:K50)</f>
        <v>1058.32355</v>
      </c>
      <c r="L43" s="150" t="n">
        <f aca="false">SUM(L44:L50)</f>
        <v>3758.454935</v>
      </c>
      <c r="M43" s="148" t="n">
        <f aca="false">SUM(M44:M50)</f>
        <v>4736.404909087</v>
      </c>
      <c r="N43" s="147"/>
      <c r="O43" s="35"/>
      <c r="P43" s="33"/>
      <c r="Q43" s="147"/>
      <c r="R43" s="35"/>
      <c r="S43" s="33"/>
      <c r="T43" s="147"/>
      <c r="U43" s="35"/>
      <c r="V43" s="33"/>
      <c r="W43" s="147"/>
      <c r="X43" s="35"/>
      <c r="Y43" s="33"/>
      <c r="Z43" s="147"/>
      <c r="AA43" s="35"/>
      <c r="AB43" s="33"/>
      <c r="AC43" s="147"/>
      <c r="AD43" s="35"/>
      <c r="AE43" s="33"/>
      <c r="AF43" s="147"/>
      <c r="AG43" s="35"/>
      <c r="AH43" s="33"/>
      <c r="AI43" s="147"/>
      <c r="AJ43" s="35"/>
      <c r="AK43" s="33"/>
      <c r="AL43" s="147"/>
      <c r="AM43" s="35"/>
      <c r="AN43" s="33"/>
      <c r="AO43" s="147"/>
      <c r="AP43" s="35"/>
      <c r="AQ43" s="33"/>
      <c r="AR43" s="147"/>
      <c r="AS43" s="35"/>
      <c r="AT43" s="33"/>
      <c r="AU43" s="147"/>
      <c r="AV43" s="35"/>
      <c r="AW43" s="33"/>
      <c r="AX43" s="147"/>
      <c r="AY43" s="35"/>
    </row>
    <row r="44" customFormat="false" ht="31.9" hidden="false" customHeight="false" outlineLevel="0" collapsed="false">
      <c r="A44" s="40" t="s">
        <v>655</v>
      </c>
      <c r="B44" s="41" t="s">
        <v>618</v>
      </c>
      <c r="C44" s="42" t="s">
        <v>619</v>
      </c>
      <c r="D44" s="52" t="s">
        <v>620</v>
      </c>
      <c r="E44" s="44" t="s">
        <v>621</v>
      </c>
      <c r="F44" s="84" t="n">
        <v>21.15</v>
      </c>
      <c r="G44" s="47" t="n">
        <v>7.5</v>
      </c>
      <c r="H44" s="47" t="n">
        <v>17.23</v>
      </c>
      <c r="I44" s="47" t="n">
        <f aca="false">SUM(G44:H44)</f>
        <v>24.73</v>
      </c>
      <c r="J44" s="47" t="n">
        <f aca="false">G44*F44</f>
        <v>158.625</v>
      </c>
      <c r="K44" s="47" t="n">
        <f aca="false">H44*F44</f>
        <v>364.4145</v>
      </c>
      <c r="L44" s="47" t="n">
        <f aca="false">I44*F44</f>
        <v>523.0395</v>
      </c>
      <c r="M44" s="48" t="n">
        <f aca="false">L44*(1+$M$4)</f>
        <v>659.1343779</v>
      </c>
      <c r="N44" s="49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</row>
    <row r="45" customFormat="false" ht="42.15" hidden="false" customHeight="false" outlineLevel="0" collapsed="false">
      <c r="A45" s="40" t="s">
        <v>656</v>
      </c>
      <c r="B45" s="41" t="s">
        <v>623</v>
      </c>
      <c r="C45" s="42" t="s">
        <v>481</v>
      </c>
      <c r="D45" s="52" t="s">
        <v>624</v>
      </c>
      <c r="E45" s="44" t="s">
        <v>625</v>
      </c>
      <c r="F45" s="84" t="n">
        <v>0.6345</v>
      </c>
      <c r="G45" s="47" t="n">
        <v>372.95</v>
      </c>
      <c r="H45" s="47" t="n">
        <v>66.6</v>
      </c>
      <c r="I45" s="47" t="n">
        <f aca="false">SUM(G45:H45)</f>
        <v>439.55</v>
      </c>
      <c r="J45" s="47" t="n">
        <f aca="false">G45*F45</f>
        <v>236.636775</v>
      </c>
      <c r="K45" s="47" t="n">
        <f aca="false">H45*F45</f>
        <v>42.2577</v>
      </c>
      <c r="L45" s="47" t="n">
        <f aca="false">I45*F45</f>
        <v>278.894475</v>
      </c>
      <c r="M45" s="48" t="n">
        <f aca="false">L45*(1+$M$4)</f>
        <v>351.462817395</v>
      </c>
      <c r="N45" s="49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</row>
    <row r="46" customFormat="false" ht="42.15" hidden="false" customHeight="false" outlineLevel="0" collapsed="false">
      <c r="A46" s="40" t="s">
        <v>657</v>
      </c>
      <c r="B46" s="41" t="s">
        <v>627</v>
      </c>
      <c r="C46" s="42" t="s">
        <v>296</v>
      </c>
      <c r="D46" s="52" t="s">
        <v>297</v>
      </c>
      <c r="E46" s="44" t="s">
        <v>621</v>
      </c>
      <c r="F46" s="84" t="n">
        <v>21.15</v>
      </c>
      <c r="G46" s="47" t="n">
        <v>75.45</v>
      </c>
      <c r="H46" s="47" t="n">
        <v>8.62</v>
      </c>
      <c r="I46" s="47" t="n">
        <f aca="false">SUM(G46:H46)</f>
        <v>84.07</v>
      </c>
      <c r="J46" s="47" t="n">
        <f aca="false">G46*F46</f>
        <v>1595.7675</v>
      </c>
      <c r="K46" s="47" t="n">
        <f aca="false">H46*F46</f>
        <v>182.313</v>
      </c>
      <c r="L46" s="47" t="n">
        <f aca="false">I46*F46</f>
        <v>1778.0805</v>
      </c>
      <c r="M46" s="48" t="n">
        <f aca="false">L46*(1+$M$4)</f>
        <v>2240.7370461</v>
      </c>
      <c r="N46" s="49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</row>
    <row r="47" customFormat="false" ht="42.15" hidden="false" customHeight="false" outlineLevel="0" collapsed="false">
      <c r="A47" s="40" t="s">
        <v>658</v>
      </c>
      <c r="B47" s="41" t="s">
        <v>629</v>
      </c>
      <c r="C47" s="42" t="s">
        <v>296</v>
      </c>
      <c r="D47" s="52" t="s">
        <v>297</v>
      </c>
      <c r="E47" s="44" t="s">
        <v>621</v>
      </c>
      <c r="F47" s="84" t="n">
        <v>1.634</v>
      </c>
      <c r="G47" s="47" t="n">
        <v>75.45</v>
      </c>
      <c r="H47" s="47" t="n">
        <v>8.62</v>
      </c>
      <c r="I47" s="47" t="n">
        <f aca="false">SUM(G47:H47)</f>
        <v>84.07</v>
      </c>
      <c r="J47" s="47" t="n">
        <f aca="false">G47*F47</f>
        <v>123.2853</v>
      </c>
      <c r="K47" s="47" t="n">
        <f aca="false">H47*F47</f>
        <v>14.08508</v>
      </c>
      <c r="L47" s="47" t="n">
        <f aca="false">I47*F47</f>
        <v>137.37038</v>
      </c>
      <c r="M47" s="48" t="n">
        <f aca="false">L47*(1+$M$4)</f>
        <v>173.114152876</v>
      </c>
      <c r="N47" s="49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</row>
    <row r="48" customFormat="false" ht="21.65" hidden="false" customHeight="false" outlineLevel="0" collapsed="false">
      <c r="A48" s="40" t="s">
        <v>659</v>
      </c>
      <c r="B48" s="41" t="s">
        <v>631</v>
      </c>
      <c r="C48" s="42" t="s">
        <v>323</v>
      </c>
      <c r="D48" s="52" t="s">
        <v>324</v>
      </c>
      <c r="E48" s="44" t="s">
        <v>621</v>
      </c>
      <c r="F48" s="84" t="n">
        <v>56.0595</v>
      </c>
      <c r="G48" s="47" t="n">
        <v>2.25</v>
      </c>
      <c r="H48" s="47" t="n">
        <v>1.85</v>
      </c>
      <c r="I48" s="47" t="n">
        <f aca="false">SUM(G48:H48)</f>
        <v>4.1</v>
      </c>
      <c r="J48" s="47" t="n">
        <f aca="false">G48*F48</f>
        <v>126.133875</v>
      </c>
      <c r="K48" s="47" t="n">
        <f aca="false">H48*F48</f>
        <v>103.710075</v>
      </c>
      <c r="L48" s="47" t="n">
        <f aca="false">I48*F48</f>
        <v>229.84395</v>
      </c>
      <c r="M48" s="48" t="n">
        <f aca="false">L48*(1+$M$4)</f>
        <v>289.64934579</v>
      </c>
      <c r="N48" s="49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</row>
    <row r="49" customFormat="false" ht="31.9" hidden="false" customHeight="false" outlineLevel="0" collapsed="false">
      <c r="A49" s="40" t="s">
        <v>660</v>
      </c>
      <c r="B49" s="41" t="s">
        <v>633</v>
      </c>
      <c r="C49" s="42" t="s">
        <v>517</v>
      </c>
      <c r="D49" s="52" t="s">
        <v>518</v>
      </c>
      <c r="E49" s="44" t="s">
        <v>621</v>
      </c>
      <c r="F49" s="84" t="n">
        <v>24.495</v>
      </c>
      <c r="G49" s="47" t="n">
        <v>8.29</v>
      </c>
      <c r="H49" s="47" t="n">
        <v>8.54</v>
      </c>
      <c r="I49" s="47" t="n">
        <f aca="false">SUM(G49:H49)</f>
        <v>16.83</v>
      </c>
      <c r="J49" s="47" t="n">
        <f aca="false">G49*F49</f>
        <v>203.06355</v>
      </c>
      <c r="K49" s="47" t="n">
        <f aca="false">H49*F49</f>
        <v>209.1873</v>
      </c>
      <c r="L49" s="47" t="n">
        <f aca="false">I49*F49</f>
        <v>412.25085</v>
      </c>
      <c r="M49" s="48" t="n">
        <f aca="false">L49*(1+$M$4)</f>
        <v>519.51852117</v>
      </c>
      <c r="N49" s="49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</row>
    <row r="50" customFormat="false" ht="31.9" hidden="false" customHeight="false" outlineLevel="0" collapsed="false">
      <c r="A50" s="40" t="s">
        <v>661</v>
      </c>
      <c r="B50" s="41" t="s">
        <v>635</v>
      </c>
      <c r="C50" s="42" t="s">
        <v>521</v>
      </c>
      <c r="D50" s="52" t="s">
        <v>522</v>
      </c>
      <c r="E50" s="44" t="s">
        <v>621</v>
      </c>
      <c r="F50" s="84" t="n">
        <v>31.5645</v>
      </c>
      <c r="G50" s="47" t="n">
        <v>8.13</v>
      </c>
      <c r="H50" s="47" t="n">
        <v>4.51</v>
      </c>
      <c r="I50" s="47" t="n">
        <f aca="false">SUM(G50:H50)</f>
        <v>12.64</v>
      </c>
      <c r="J50" s="47" t="n">
        <f aca="false">G50*F50</f>
        <v>256.619385</v>
      </c>
      <c r="K50" s="47" t="n">
        <f aca="false">H50*F50</f>
        <v>142.355895</v>
      </c>
      <c r="L50" s="47" t="n">
        <f aca="false">I50*F50</f>
        <v>398.97528</v>
      </c>
      <c r="M50" s="48" t="n">
        <f aca="false">L50*(1+$M$4)</f>
        <v>502.788647856</v>
      </c>
      <c r="N50" s="49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</row>
    <row r="51" customFormat="false" ht="12.75" hidden="false" customHeight="true" outlineLevel="0" collapsed="false">
      <c r="A51" s="143"/>
      <c r="B51" s="143"/>
      <c r="C51" s="143"/>
      <c r="D51" s="144"/>
      <c r="E51" s="145"/>
      <c r="F51" s="146"/>
      <c r="G51" s="145"/>
      <c r="H51" s="145"/>
      <c r="I51" s="145"/>
      <c r="J51" s="59"/>
      <c r="K51" s="59"/>
      <c r="L51" s="59"/>
      <c r="M51" s="59"/>
      <c r="N51" s="2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customFormat="false" ht="12.75" hidden="false" customHeight="true" outlineLevel="0" collapsed="false">
      <c r="A52" s="33" t="s">
        <v>662</v>
      </c>
      <c r="B52" s="147"/>
      <c r="C52" s="35"/>
      <c r="D52" s="71" t="s">
        <v>663</v>
      </c>
      <c r="E52" s="147"/>
      <c r="F52" s="35"/>
      <c r="G52" s="33"/>
      <c r="H52" s="147"/>
      <c r="I52" s="35"/>
      <c r="J52" s="148" t="n">
        <f aca="false">SUM(J53:J59)</f>
        <v>3515.41062</v>
      </c>
      <c r="K52" s="149" t="n">
        <f aca="false">SUM(K53:K59)</f>
        <v>1388.42036</v>
      </c>
      <c r="L52" s="150" t="n">
        <f aca="false">SUM(L53:L59)</f>
        <v>4903.83098</v>
      </c>
      <c r="M52" s="148" t="n">
        <f aca="false">SUM(M53:M59)</f>
        <v>6179.807800996</v>
      </c>
      <c r="N52" s="147"/>
      <c r="O52" s="35"/>
      <c r="P52" s="33"/>
      <c r="Q52" s="147"/>
      <c r="R52" s="35"/>
      <c r="S52" s="33"/>
      <c r="T52" s="147"/>
      <c r="U52" s="35"/>
      <c r="V52" s="33"/>
      <c r="W52" s="147"/>
      <c r="X52" s="35"/>
      <c r="Y52" s="33"/>
      <c r="Z52" s="147"/>
      <c r="AA52" s="35"/>
      <c r="AB52" s="33"/>
      <c r="AC52" s="147"/>
      <c r="AD52" s="35"/>
      <c r="AE52" s="33"/>
      <c r="AF52" s="147"/>
      <c r="AG52" s="35"/>
      <c r="AH52" s="33"/>
      <c r="AI52" s="147"/>
      <c r="AJ52" s="35"/>
      <c r="AK52" s="33"/>
      <c r="AL52" s="147"/>
      <c r="AM52" s="35"/>
      <c r="AN52" s="33"/>
      <c r="AO52" s="147"/>
      <c r="AP52" s="35"/>
      <c r="AQ52" s="33"/>
      <c r="AR52" s="147"/>
      <c r="AS52" s="35"/>
      <c r="AT52" s="33"/>
      <c r="AU52" s="147"/>
      <c r="AV52" s="35"/>
      <c r="AW52" s="33"/>
      <c r="AX52" s="147"/>
      <c r="AY52" s="35"/>
    </row>
    <row r="53" customFormat="false" ht="31.9" hidden="false" customHeight="false" outlineLevel="0" collapsed="false">
      <c r="A53" s="40" t="s">
        <v>664</v>
      </c>
      <c r="B53" s="41" t="s">
        <v>618</v>
      </c>
      <c r="C53" s="42" t="s">
        <v>619</v>
      </c>
      <c r="D53" s="52" t="s">
        <v>620</v>
      </c>
      <c r="E53" s="44" t="s">
        <v>621</v>
      </c>
      <c r="F53" s="84" t="n">
        <v>27.24</v>
      </c>
      <c r="G53" s="47" t="n">
        <v>7.5</v>
      </c>
      <c r="H53" s="47" t="n">
        <v>17.23</v>
      </c>
      <c r="I53" s="47" t="n">
        <f aca="false">SUM(G53:H53)</f>
        <v>24.73</v>
      </c>
      <c r="J53" s="47" t="n">
        <f aca="false">G53*F53</f>
        <v>204.3</v>
      </c>
      <c r="K53" s="47" t="n">
        <f aca="false">H53*F53</f>
        <v>469.3452</v>
      </c>
      <c r="L53" s="47" t="n">
        <f aca="false">I53*F53</f>
        <v>673.6452</v>
      </c>
      <c r="M53" s="48" t="n">
        <f aca="false">L53*(1+$M$4)</f>
        <v>848.92768104</v>
      </c>
      <c r="N53" s="49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</row>
    <row r="54" customFormat="false" ht="42.15" hidden="false" customHeight="false" outlineLevel="0" collapsed="false">
      <c r="A54" s="40" t="s">
        <v>665</v>
      </c>
      <c r="B54" s="41" t="s">
        <v>623</v>
      </c>
      <c r="C54" s="42" t="s">
        <v>481</v>
      </c>
      <c r="D54" s="52" t="s">
        <v>624</v>
      </c>
      <c r="E54" s="44" t="s">
        <v>625</v>
      </c>
      <c r="F54" s="84" t="n">
        <v>0.8172</v>
      </c>
      <c r="G54" s="47" t="n">
        <v>372.95</v>
      </c>
      <c r="H54" s="47" t="n">
        <v>66.6</v>
      </c>
      <c r="I54" s="47" t="n">
        <f aca="false">SUM(G54:H54)</f>
        <v>439.55</v>
      </c>
      <c r="J54" s="47" t="n">
        <f aca="false">G54*F54</f>
        <v>304.77474</v>
      </c>
      <c r="K54" s="47" t="n">
        <f aca="false">H54*F54</f>
        <v>54.42552</v>
      </c>
      <c r="L54" s="47" t="n">
        <f aca="false">I54*F54</f>
        <v>359.20026</v>
      </c>
      <c r="M54" s="48" t="n">
        <f aca="false">L54*(1+$M$4)</f>
        <v>452.664167652</v>
      </c>
      <c r="N54" s="49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</row>
    <row r="55" customFormat="false" ht="42.15" hidden="false" customHeight="false" outlineLevel="0" collapsed="false">
      <c r="A55" s="40" t="s">
        <v>666</v>
      </c>
      <c r="B55" s="41" t="s">
        <v>627</v>
      </c>
      <c r="C55" s="42" t="s">
        <v>296</v>
      </c>
      <c r="D55" s="52" t="s">
        <v>297</v>
      </c>
      <c r="E55" s="44" t="s">
        <v>621</v>
      </c>
      <c r="F55" s="84" t="n">
        <v>27.24</v>
      </c>
      <c r="G55" s="47" t="n">
        <v>75.45</v>
      </c>
      <c r="H55" s="47" t="n">
        <v>8.62</v>
      </c>
      <c r="I55" s="47" t="n">
        <f aca="false">SUM(G55:H55)</f>
        <v>84.07</v>
      </c>
      <c r="J55" s="47" t="n">
        <f aca="false">G55*F55</f>
        <v>2055.258</v>
      </c>
      <c r="K55" s="47" t="n">
        <f aca="false">H55*F55</f>
        <v>234.8088</v>
      </c>
      <c r="L55" s="47" t="n">
        <f aca="false">I55*F55</f>
        <v>2290.0668</v>
      </c>
      <c r="M55" s="48" t="n">
        <f aca="false">L55*(1+$M$4)</f>
        <v>2885.94218136</v>
      </c>
      <c r="N55" s="49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</row>
    <row r="56" customFormat="false" ht="42.15" hidden="false" customHeight="false" outlineLevel="0" collapsed="false">
      <c r="A56" s="40" t="s">
        <v>667</v>
      </c>
      <c r="B56" s="41" t="s">
        <v>629</v>
      </c>
      <c r="C56" s="42" t="s">
        <v>296</v>
      </c>
      <c r="D56" s="52" t="s">
        <v>297</v>
      </c>
      <c r="E56" s="44" t="s">
        <v>621</v>
      </c>
      <c r="F56" s="84" t="n">
        <v>2.204</v>
      </c>
      <c r="G56" s="47" t="n">
        <v>75.45</v>
      </c>
      <c r="H56" s="47" t="n">
        <v>8.62</v>
      </c>
      <c r="I56" s="47" t="n">
        <f aca="false">SUM(G56:H56)</f>
        <v>84.07</v>
      </c>
      <c r="J56" s="47" t="n">
        <f aca="false">G56*F56</f>
        <v>166.2918</v>
      </c>
      <c r="K56" s="47" t="n">
        <f aca="false">H56*F56</f>
        <v>18.99848</v>
      </c>
      <c r="L56" s="47" t="n">
        <f aca="false">I56*F56</f>
        <v>185.29028</v>
      </c>
      <c r="M56" s="48" t="n">
        <f aca="false">L56*(1+$M$4)</f>
        <v>233.502810856</v>
      </c>
      <c r="N56" s="49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</row>
    <row r="57" customFormat="false" ht="21.65" hidden="false" customHeight="false" outlineLevel="0" collapsed="false">
      <c r="A57" s="40" t="s">
        <v>668</v>
      </c>
      <c r="B57" s="41" t="s">
        <v>631</v>
      </c>
      <c r="C57" s="42" t="s">
        <v>323</v>
      </c>
      <c r="D57" s="52" t="s">
        <v>324</v>
      </c>
      <c r="E57" s="44" t="s">
        <v>621</v>
      </c>
      <c r="F57" s="84" t="n">
        <v>75.096</v>
      </c>
      <c r="G57" s="47" t="n">
        <v>2.25</v>
      </c>
      <c r="H57" s="47" t="n">
        <v>1.85</v>
      </c>
      <c r="I57" s="47" t="n">
        <f aca="false">SUM(G57:H57)</f>
        <v>4.1</v>
      </c>
      <c r="J57" s="47" t="n">
        <f aca="false">G57*F57</f>
        <v>168.966</v>
      </c>
      <c r="K57" s="47" t="n">
        <f aca="false">H57*F57</f>
        <v>138.9276</v>
      </c>
      <c r="L57" s="47" t="n">
        <f aca="false">I57*F57</f>
        <v>307.8936</v>
      </c>
      <c r="M57" s="48" t="n">
        <f aca="false">L57*(1+$M$4)</f>
        <v>388.00751472</v>
      </c>
      <c r="N57" s="49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</row>
    <row r="58" customFormat="false" ht="31.9" hidden="false" customHeight="false" outlineLevel="0" collapsed="false">
      <c r="A58" s="40" t="s">
        <v>669</v>
      </c>
      <c r="B58" s="41" t="s">
        <v>633</v>
      </c>
      <c r="C58" s="42" t="s">
        <v>517</v>
      </c>
      <c r="D58" s="52" t="s">
        <v>518</v>
      </c>
      <c r="E58" s="44" t="s">
        <v>621</v>
      </c>
      <c r="F58" s="84" t="n">
        <v>33.06</v>
      </c>
      <c r="G58" s="47" t="n">
        <v>8.29</v>
      </c>
      <c r="H58" s="47" t="n">
        <v>8.54</v>
      </c>
      <c r="I58" s="47" t="n">
        <f aca="false">SUM(G58:H58)</f>
        <v>16.83</v>
      </c>
      <c r="J58" s="47" t="n">
        <f aca="false">G58*F58</f>
        <v>274.0674</v>
      </c>
      <c r="K58" s="47" t="n">
        <f aca="false">H58*F58</f>
        <v>282.3324</v>
      </c>
      <c r="L58" s="47" t="n">
        <f aca="false">I58*F58</f>
        <v>556.3998</v>
      </c>
      <c r="M58" s="48" t="n">
        <f aca="false">L58*(1+$M$4)</f>
        <v>701.17502796</v>
      </c>
      <c r="N58" s="49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</row>
    <row r="59" customFormat="false" ht="31.9" hidden="false" customHeight="false" outlineLevel="0" collapsed="false">
      <c r="A59" s="40" t="s">
        <v>670</v>
      </c>
      <c r="B59" s="41" t="s">
        <v>635</v>
      </c>
      <c r="C59" s="42" t="s">
        <v>521</v>
      </c>
      <c r="D59" s="52" t="s">
        <v>522</v>
      </c>
      <c r="E59" s="44" t="s">
        <v>621</v>
      </c>
      <c r="F59" s="84" t="n">
        <v>42.036</v>
      </c>
      <c r="G59" s="47" t="n">
        <v>8.13</v>
      </c>
      <c r="H59" s="47" t="n">
        <v>4.51</v>
      </c>
      <c r="I59" s="47" t="n">
        <f aca="false">SUM(G59:H59)</f>
        <v>12.64</v>
      </c>
      <c r="J59" s="47" t="n">
        <f aca="false">G59*F59</f>
        <v>341.75268</v>
      </c>
      <c r="K59" s="47" t="n">
        <f aca="false">H59*F59</f>
        <v>189.58236</v>
      </c>
      <c r="L59" s="47" t="n">
        <f aca="false">I59*F59</f>
        <v>531.33504</v>
      </c>
      <c r="M59" s="48" t="n">
        <f aca="false">L59*(1+$M$4)</f>
        <v>669.588417408</v>
      </c>
      <c r="N59" s="49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</row>
    <row r="60" customFormat="false" ht="12.75" hidden="false" customHeight="true" outlineLevel="0" collapsed="false">
      <c r="A60" s="151"/>
      <c r="B60" s="151"/>
      <c r="C60" s="151"/>
      <c r="D60" s="144"/>
      <c r="E60" s="145"/>
      <c r="F60" s="146"/>
      <c r="G60" s="145"/>
      <c r="H60" s="145"/>
      <c r="I60" s="145"/>
      <c r="J60" s="59"/>
      <c r="K60" s="59"/>
      <c r="L60" s="59"/>
      <c r="M60" s="59"/>
      <c r="N60" s="2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customFormat="false" ht="12.75" hidden="false" customHeight="true" outlineLevel="0" collapsed="false">
      <c r="A61" s="33" t="s">
        <v>671</v>
      </c>
      <c r="B61" s="147"/>
      <c r="C61" s="35"/>
      <c r="D61" s="71" t="s">
        <v>672</v>
      </c>
      <c r="E61" s="147"/>
      <c r="F61" s="35"/>
      <c r="G61" s="33"/>
      <c r="H61" s="147"/>
      <c r="I61" s="35"/>
      <c r="J61" s="148" t="n">
        <f aca="false">SUM(J62:J68)</f>
        <v>3053.92215</v>
      </c>
      <c r="K61" s="149" t="n">
        <f aca="false">SUM(K62:K68)</f>
        <v>1328.96335</v>
      </c>
      <c r="L61" s="150" t="n">
        <f aca="false">SUM(L62:L68)</f>
        <v>4382.8855</v>
      </c>
      <c r="M61" s="148" t="n">
        <f aca="false">SUM(M62:M68)</f>
        <v>5523.3123071</v>
      </c>
      <c r="N61" s="147"/>
      <c r="O61" s="35"/>
      <c r="P61" s="33"/>
      <c r="Q61" s="147"/>
      <c r="R61" s="35"/>
      <c r="S61" s="33"/>
      <c r="T61" s="147"/>
      <c r="U61" s="35"/>
      <c r="V61" s="33"/>
      <c r="W61" s="147"/>
      <c r="X61" s="35"/>
      <c r="Y61" s="33"/>
      <c r="Z61" s="147"/>
      <c r="AA61" s="35"/>
      <c r="AB61" s="33"/>
      <c r="AC61" s="147"/>
      <c r="AD61" s="35"/>
      <c r="AE61" s="33"/>
      <c r="AF61" s="147"/>
      <c r="AG61" s="35"/>
      <c r="AH61" s="33"/>
      <c r="AI61" s="147"/>
      <c r="AJ61" s="35"/>
      <c r="AK61" s="33"/>
      <c r="AL61" s="147"/>
      <c r="AM61" s="35"/>
      <c r="AN61" s="33"/>
      <c r="AO61" s="147"/>
      <c r="AP61" s="35"/>
      <c r="AQ61" s="33"/>
      <c r="AR61" s="147"/>
      <c r="AS61" s="35"/>
      <c r="AT61" s="33"/>
      <c r="AU61" s="147"/>
      <c r="AV61" s="35"/>
      <c r="AW61" s="33"/>
      <c r="AX61" s="147"/>
      <c r="AY61" s="35"/>
    </row>
    <row r="62" customFormat="false" ht="31.9" hidden="false" customHeight="false" outlineLevel="0" collapsed="false">
      <c r="A62" s="40" t="s">
        <v>673</v>
      </c>
      <c r="B62" s="41" t="s">
        <v>618</v>
      </c>
      <c r="C62" s="42" t="s">
        <v>619</v>
      </c>
      <c r="D62" s="52" t="s">
        <v>620</v>
      </c>
      <c r="E62" s="44" t="s">
        <v>621</v>
      </c>
      <c r="F62" s="84" t="n">
        <v>20.1</v>
      </c>
      <c r="G62" s="47" t="n">
        <v>7.5</v>
      </c>
      <c r="H62" s="47" t="n">
        <v>17.23</v>
      </c>
      <c r="I62" s="47" t="n">
        <f aca="false">SUM(G62:H62)</f>
        <v>24.73</v>
      </c>
      <c r="J62" s="47" t="n">
        <f aca="false">G62*F62</f>
        <v>150.75</v>
      </c>
      <c r="K62" s="47" t="n">
        <f aca="false">H62*F62</f>
        <v>346.323</v>
      </c>
      <c r="L62" s="47" t="n">
        <f aca="false">I62*F62</f>
        <v>497.073</v>
      </c>
      <c r="M62" s="48" t="n">
        <f aca="false">L62*(1+$M$4)</f>
        <v>626.4113946</v>
      </c>
      <c r="N62" s="49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</row>
    <row r="63" customFormat="false" ht="42.15" hidden="false" customHeight="false" outlineLevel="0" collapsed="false">
      <c r="A63" s="40" t="s">
        <v>674</v>
      </c>
      <c r="B63" s="41" t="s">
        <v>623</v>
      </c>
      <c r="C63" s="42" t="s">
        <v>481</v>
      </c>
      <c r="D63" s="52" t="s">
        <v>624</v>
      </c>
      <c r="E63" s="44" t="s">
        <v>625</v>
      </c>
      <c r="F63" s="84" t="n">
        <v>0.603</v>
      </c>
      <c r="G63" s="47" t="n">
        <v>372.95</v>
      </c>
      <c r="H63" s="47" t="n">
        <v>66.6</v>
      </c>
      <c r="I63" s="47" t="n">
        <f aca="false">SUM(G63:H63)</f>
        <v>439.55</v>
      </c>
      <c r="J63" s="47" t="n">
        <f aca="false">G63*F63</f>
        <v>224.88885</v>
      </c>
      <c r="K63" s="47" t="n">
        <f aca="false">H63*F63</f>
        <v>40.1598</v>
      </c>
      <c r="L63" s="47" t="n">
        <f aca="false">I63*F63</f>
        <v>265.04865</v>
      </c>
      <c r="M63" s="48" t="n">
        <f aca="false">L63*(1+$M$4)</f>
        <v>334.01430873</v>
      </c>
      <c r="N63" s="49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</row>
    <row r="64" customFormat="false" ht="42.15" hidden="false" customHeight="false" outlineLevel="0" collapsed="false">
      <c r="A64" s="40" t="s">
        <v>675</v>
      </c>
      <c r="B64" s="41" t="s">
        <v>627</v>
      </c>
      <c r="C64" s="42" t="s">
        <v>296</v>
      </c>
      <c r="D64" s="52" t="s">
        <v>297</v>
      </c>
      <c r="E64" s="44" t="s">
        <v>621</v>
      </c>
      <c r="F64" s="84" t="n">
        <v>20.1</v>
      </c>
      <c r="G64" s="47" t="n">
        <v>75.45</v>
      </c>
      <c r="H64" s="47" t="n">
        <v>8.62</v>
      </c>
      <c r="I64" s="47" t="n">
        <f aca="false">SUM(G64:H64)</f>
        <v>84.07</v>
      </c>
      <c r="J64" s="47" t="n">
        <f aca="false">G64*F64</f>
        <v>1516.545</v>
      </c>
      <c r="K64" s="47" t="n">
        <f aca="false">H64*F64</f>
        <v>173.262</v>
      </c>
      <c r="L64" s="47" t="n">
        <f aca="false">I64*F64</f>
        <v>1689.807</v>
      </c>
      <c r="M64" s="48" t="n">
        <f aca="false">L64*(1+$M$4)</f>
        <v>2129.4947814</v>
      </c>
      <c r="N64" s="49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</row>
    <row r="65" customFormat="false" ht="42.15" hidden="false" customHeight="false" outlineLevel="0" collapsed="false">
      <c r="A65" s="40" t="s">
        <v>676</v>
      </c>
      <c r="B65" s="41" t="s">
        <v>629</v>
      </c>
      <c r="C65" s="42" t="s">
        <v>296</v>
      </c>
      <c r="D65" s="52" t="s">
        <v>297</v>
      </c>
      <c r="E65" s="44" t="s">
        <v>621</v>
      </c>
      <c r="F65" s="84" t="n">
        <v>2.685</v>
      </c>
      <c r="G65" s="47" t="n">
        <v>75.45</v>
      </c>
      <c r="H65" s="47" t="n">
        <v>8.62</v>
      </c>
      <c r="I65" s="47" t="n">
        <f aca="false">SUM(G65:H65)</f>
        <v>84.07</v>
      </c>
      <c r="J65" s="47" t="n">
        <f aca="false">G65*F65</f>
        <v>202.58325</v>
      </c>
      <c r="K65" s="47" t="n">
        <f aca="false">H65*F65</f>
        <v>23.1447</v>
      </c>
      <c r="L65" s="47" t="n">
        <f aca="false">I65*F65</f>
        <v>225.72795</v>
      </c>
      <c r="M65" s="48" t="n">
        <f aca="false">L65*(1+$M$4)</f>
        <v>284.46236259</v>
      </c>
      <c r="N65" s="49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</row>
    <row r="66" customFormat="false" ht="21.65" hidden="false" customHeight="false" outlineLevel="0" collapsed="false">
      <c r="A66" s="40" t="s">
        <v>677</v>
      </c>
      <c r="B66" s="41" t="s">
        <v>631</v>
      </c>
      <c r="C66" s="42" t="s">
        <v>323</v>
      </c>
      <c r="D66" s="52" t="s">
        <v>324</v>
      </c>
      <c r="E66" s="44" t="s">
        <v>621</v>
      </c>
      <c r="F66" s="84" t="n">
        <v>91.8225</v>
      </c>
      <c r="G66" s="47" t="n">
        <v>2.25</v>
      </c>
      <c r="H66" s="47" t="n">
        <v>1.85</v>
      </c>
      <c r="I66" s="47" t="n">
        <f aca="false">SUM(G66:H66)</f>
        <v>4.1</v>
      </c>
      <c r="J66" s="47" t="n">
        <f aca="false">G66*F66</f>
        <v>206.600625</v>
      </c>
      <c r="K66" s="47" t="n">
        <f aca="false">H66*F66</f>
        <v>169.871625</v>
      </c>
      <c r="L66" s="47" t="n">
        <f aca="false">I66*F66</f>
        <v>376.47225</v>
      </c>
      <c r="M66" s="48" t="n">
        <f aca="false">L66*(1+$M$4)</f>
        <v>474.43032945</v>
      </c>
      <c r="N66" s="49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</row>
    <row r="67" customFormat="false" ht="31.9" hidden="false" customHeight="false" outlineLevel="0" collapsed="false">
      <c r="A67" s="40" t="s">
        <v>678</v>
      </c>
      <c r="B67" s="41" t="s">
        <v>633</v>
      </c>
      <c r="C67" s="42" t="s">
        <v>517</v>
      </c>
      <c r="D67" s="52" t="s">
        <v>518</v>
      </c>
      <c r="E67" s="44" t="s">
        <v>621</v>
      </c>
      <c r="F67" s="84" t="n">
        <v>40.275</v>
      </c>
      <c r="G67" s="47" t="n">
        <v>8.29</v>
      </c>
      <c r="H67" s="47" t="n">
        <v>8.54</v>
      </c>
      <c r="I67" s="47" t="n">
        <f aca="false">SUM(G67:H67)</f>
        <v>16.83</v>
      </c>
      <c r="J67" s="47" t="n">
        <f aca="false">G67*F67</f>
        <v>333.87975</v>
      </c>
      <c r="K67" s="47" t="n">
        <f aca="false">H67*F67</f>
        <v>343.9485</v>
      </c>
      <c r="L67" s="47" t="n">
        <f aca="false">I67*F67</f>
        <v>677.82825</v>
      </c>
      <c r="M67" s="48" t="n">
        <f aca="false">L67*(1+$M$4)</f>
        <v>854.19916065</v>
      </c>
      <c r="N67" s="49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</row>
    <row r="68" customFormat="false" ht="31.9" hidden="false" customHeight="false" outlineLevel="0" collapsed="false">
      <c r="A68" s="40" t="s">
        <v>679</v>
      </c>
      <c r="B68" s="41" t="s">
        <v>635</v>
      </c>
      <c r="C68" s="42" t="s">
        <v>521</v>
      </c>
      <c r="D68" s="52" t="s">
        <v>522</v>
      </c>
      <c r="E68" s="44" t="s">
        <v>621</v>
      </c>
      <c r="F68" s="84" t="n">
        <v>51.4975</v>
      </c>
      <c r="G68" s="47" t="n">
        <v>8.13</v>
      </c>
      <c r="H68" s="47" t="n">
        <v>4.51</v>
      </c>
      <c r="I68" s="47" t="n">
        <f aca="false">SUM(G68:H68)</f>
        <v>12.64</v>
      </c>
      <c r="J68" s="47" t="n">
        <f aca="false">G68*F68</f>
        <v>418.674675</v>
      </c>
      <c r="K68" s="47" t="n">
        <f aca="false">H68*F68</f>
        <v>232.253725</v>
      </c>
      <c r="L68" s="47" t="n">
        <f aca="false">I68*F68</f>
        <v>650.9284</v>
      </c>
      <c r="M68" s="48" t="n">
        <f aca="false">L68*(1+$M$4)</f>
        <v>820.29996968</v>
      </c>
      <c r="N68" s="49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</row>
    <row r="69" customFormat="false" ht="12.75" hidden="false" customHeight="true" outlineLevel="0" collapsed="false">
      <c r="A69" s="63"/>
      <c r="B69" s="64"/>
      <c r="C69" s="63"/>
      <c r="D69" s="3"/>
      <c r="E69" s="13"/>
      <c r="F69" s="65"/>
      <c r="G69" s="13"/>
      <c r="H69" s="13"/>
      <c r="I69" s="13"/>
      <c r="J69" s="13"/>
      <c r="K69" s="13"/>
      <c r="L69" s="13"/>
      <c r="M69" s="13"/>
      <c r="N69" s="2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</row>
    <row r="70" customFormat="false" ht="12.75" hidden="false" customHeight="true" outlineLevel="0" collapsed="false">
      <c r="A70" s="140" t="s">
        <v>36</v>
      </c>
      <c r="B70" s="141"/>
      <c r="C70" s="29"/>
      <c r="D70" s="142" t="s">
        <v>680</v>
      </c>
      <c r="E70" s="142"/>
      <c r="F70" s="142"/>
      <c r="G70" s="142"/>
      <c r="H70" s="142"/>
      <c r="I70" s="142"/>
      <c r="J70" s="31" t="n">
        <f aca="false">J72</f>
        <v>1712.398467</v>
      </c>
      <c r="K70" s="31" t="n">
        <f aca="false">K72</f>
        <v>696.122344</v>
      </c>
      <c r="L70" s="31" t="n">
        <f aca="false">L72</f>
        <v>2408.520811</v>
      </c>
      <c r="M70" s="31" t="n">
        <f aca="false">M72</f>
        <v>3035.2179260222</v>
      </c>
      <c r="N70" s="26" t="n">
        <f aca="false">M70</f>
        <v>3035.2179260222</v>
      </c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</row>
    <row r="71" customFormat="false" ht="15" hidden="false" customHeight="false" outlineLevel="0" collapsed="false">
      <c r="A71" s="143"/>
      <c r="B71" s="143"/>
      <c r="C71" s="143"/>
      <c r="D71" s="144"/>
      <c r="E71" s="145"/>
      <c r="F71" s="146"/>
      <c r="G71" s="145"/>
      <c r="H71" s="145"/>
      <c r="I71" s="145"/>
      <c r="J71" s="59"/>
      <c r="K71" s="59"/>
      <c r="L71" s="59"/>
      <c r="M71" s="59"/>
      <c r="N71" s="2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</row>
    <row r="72" customFormat="false" ht="15" hidden="false" customHeight="true" outlineLevel="0" collapsed="false">
      <c r="A72" s="33" t="s">
        <v>38</v>
      </c>
      <c r="B72" s="147"/>
      <c r="C72" s="35"/>
      <c r="D72" s="73" t="s">
        <v>681</v>
      </c>
      <c r="E72" s="73"/>
      <c r="F72" s="73"/>
      <c r="G72" s="73"/>
      <c r="H72" s="73"/>
      <c r="I72" s="73"/>
      <c r="J72" s="39" t="n">
        <f aca="false">SUM(J73:J79)</f>
        <v>1712.398467</v>
      </c>
      <c r="K72" s="39" t="n">
        <f aca="false">SUM(K73:K79)</f>
        <v>696.122344</v>
      </c>
      <c r="L72" s="39" t="n">
        <f aca="false">SUM(L73:L79)</f>
        <v>2408.520811</v>
      </c>
      <c r="M72" s="39" t="n">
        <f aca="false">SUM(M73:M79)</f>
        <v>3035.2179260222</v>
      </c>
      <c r="N72" s="2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</row>
    <row r="73" customFormat="false" ht="31.9" hidden="false" customHeight="false" outlineLevel="0" collapsed="false">
      <c r="A73" s="40" t="s">
        <v>682</v>
      </c>
      <c r="B73" s="41" t="s">
        <v>618</v>
      </c>
      <c r="C73" s="42" t="s">
        <v>619</v>
      </c>
      <c r="D73" s="52" t="s">
        <v>620</v>
      </c>
      <c r="E73" s="44" t="s">
        <v>621</v>
      </c>
      <c r="F73" s="84" t="n">
        <v>12.75</v>
      </c>
      <c r="G73" s="47" t="n">
        <v>7.5</v>
      </c>
      <c r="H73" s="47" t="n">
        <v>17.23</v>
      </c>
      <c r="I73" s="47" t="n">
        <f aca="false">SUM(G73:H73)</f>
        <v>24.73</v>
      </c>
      <c r="J73" s="47" t="n">
        <f aca="false">G73*F73</f>
        <v>95.625</v>
      </c>
      <c r="K73" s="47" t="n">
        <f aca="false">H73*F73</f>
        <v>219.6825</v>
      </c>
      <c r="L73" s="47" t="n">
        <f aca="false">I73*F73</f>
        <v>315.3075</v>
      </c>
      <c r="M73" s="48" t="n">
        <f aca="false">L73*(1+$M$4)</f>
        <v>397.3505115</v>
      </c>
      <c r="N73" s="49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</row>
    <row r="74" customFormat="false" ht="42.15" hidden="false" customHeight="false" outlineLevel="0" collapsed="false">
      <c r="A74" s="40" t="s">
        <v>683</v>
      </c>
      <c r="B74" s="41" t="s">
        <v>623</v>
      </c>
      <c r="C74" s="42" t="s">
        <v>481</v>
      </c>
      <c r="D74" s="52" t="s">
        <v>624</v>
      </c>
      <c r="E74" s="44" t="s">
        <v>625</v>
      </c>
      <c r="F74" s="84" t="n">
        <v>0.3825</v>
      </c>
      <c r="G74" s="47" t="n">
        <v>372.95</v>
      </c>
      <c r="H74" s="47" t="n">
        <v>66.6</v>
      </c>
      <c r="I74" s="47" t="n">
        <f aca="false">SUM(G74:H74)</f>
        <v>439.55</v>
      </c>
      <c r="J74" s="47" t="n">
        <f aca="false">G74*F74</f>
        <v>142.653375</v>
      </c>
      <c r="K74" s="47" t="n">
        <f aca="false">H74*F74</f>
        <v>25.4745</v>
      </c>
      <c r="L74" s="47" t="n">
        <f aca="false">I74*F74</f>
        <v>168.127875</v>
      </c>
      <c r="M74" s="48" t="n">
        <f aca="false">L74*(1+$M$4)</f>
        <v>211.874748075</v>
      </c>
      <c r="N74" s="49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</row>
    <row r="75" customFormat="false" ht="42.15" hidden="false" customHeight="false" outlineLevel="0" collapsed="false">
      <c r="A75" s="40" t="s">
        <v>684</v>
      </c>
      <c r="B75" s="41" t="s">
        <v>627</v>
      </c>
      <c r="C75" s="42" t="s">
        <v>296</v>
      </c>
      <c r="D75" s="52" t="s">
        <v>297</v>
      </c>
      <c r="E75" s="44" t="s">
        <v>621</v>
      </c>
      <c r="F75" s="84" t="n">
        <v>12.75</v>
      </c>
      <c r="G75" s="47" t="n">
        <v>75.45</v>
      </c>
      <c r="H75" s="47" t="n">
        <v>8.62</v>
      </c>
      <c r="I75" s="47" t="n">
        <f aca="false">SUM(G75:H75)</f>
        <v>84.07</v>
      </c>
      <c r="J75" s="47" t="n">
        <f aca="false">G75*F75</f>
        <v>961.9875</v>
      </c>
      <c r="K75" s="47" t="n">
        <f aca="false">H75*F75</f>
        <v>109.905</v>
      </c>
      <c r="L75" s="47" t="n">
        <f aca="false">I75*F75</f>
        <v>1071.8925</v>
      </c>
      <c r="M75" s="48" t="n">
        <f aca="false">L75*(1+$M$4)</f>
        <v>1350.7989285</v>
      </c>
      <c r="N75" s="49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</row>
    <row r="76" customFormat="false" ht="42.15" hidden="false" customHeight="false" outlineLevel="0" collapsed="false">
      <c r="A76" s="40" t="s">
        <v>685</v>
      </c>
      <c r="B76" s="41" t="s">
        <v>629</v>
      </c>
      <c r="C76" s="42" t="s">
        <v>296</v>
      </c>
      <c r="D76" s="52" t="s">
        <v>297</v>
      </c>
      <c r="E76" s="44" t="s">
        <v>621</v>
      </c>
      <c r="F76" s="84" t="n">
        <v>1.276</v>
      </c>
      <c r="G76" s="47" t="n">
        <v>75.45</v>
      </c>
      <c r="H76" s="47" t="n">
        <v>8.62</v>
      </c>
      <c r="I76" s="47" t="n">
        <f aca="false">SUM(G76:H76)</f>
        <v>84.07</v>
      </c>
      <c r="J76" s="47" t="n">
        <f aca="false">G76*F76</f>
        <v>96.2742</v>
      </c>
      <c r="K76" s="47" t="n">
        <f aca="false">H76*F76</f>
        <v>10.99912</v>
      </c>
      <c r="L76" s="47" t="n">
        <f aca="false">I76*F76</f>
        <v>107.27332</v>
      </c>
      <c r="M76" s="48" t="n">
        <f aca="false">L76*(1+$M$4)</f>
        <v>135.185837864</v>
      </c>
      <c r="N76" s="49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</row>
    <row r="77" customFormat="false" ht="21.65" hidden="false" customHeight="false" outlineLevel="0" collapsed="false">
      <c r="A77" s="40" t="s">
        <v>686</v>
      </c>
      <c r="B77" s="41" t="s">
        <v>631</v>
      </c>
      <c r="C77" s="42" t="s">
        <v>323</v>
      </c>
      <c r="D77" s="52" t="s">
        <v>324</v>
      </c>
      <c r="E77" s="44" t="s">
        <v>621</v>
      </c>
      <c r="F77" s="84" t="n">
        <v>39.7684</v>
      </c>
      <c r="G77" s="47" t="n">
        <v>2.25</v>
      </c>
      <c r="H77" s="47" t="n">
        <v>1.85</v>
      </c>
      <c r="I77" s="47" t="n">
        <f aca="false">SUM(G77:H77)</f>
        <v>4.1</v>
      </c>
      <c r="J77" s="47" t="n">
        <f aca="false">G77*F77</f>
        <v>89.4789</v>
      </c>
      <c r="K77" s="47" t="n">
        <f aca="false">H77*F77</f>
        <v>73.57154</v>
      </c>
      <c r="L77" s="47" t="n">
        <f aca="false">I77*F77</f>
        <v>163.05044</v>
      </c>
      <c r="M77" s="48" t="n">
        <f aca="false">L77*(1+$M$4)</f>
        <v>205.476164488</v>
      </c>
      <c r="N77" s="49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</row>
    <row r="78" customFormat="false" ht="31.9" hidden="false" customHeight="false" outlineLevel="0" collapsed="false">
      <c r="A78" s="40" t="s">
        <v>687</v>
      </c>
      <c r="B78" s="41" t="s">
        <v>633</v>
      </c>
      <c r="C78" s="42" t="s">
        <v>517</v>
      </c>
      <c r="D78" s="52" t="s">
        <v>518</v>
      </c>
      <c r="E78" s="44" t="s">
        <v>621</v>
      </c>
      <c r="F78" s="84" t="n">
        <v>19.14</v>
      </c>
      <c r="G78" s="47" t="n">
        <v>8.29</v>
      </c>
      <c r="H78" s="47" t="n">
        <v>8.54</v>
      </c>
      <c r="I78" s="47" t="n">
        <f aca="false">SUM(G78:H78)</f>
        <v>16.83</v>
      </c>
      <c r="J78" s="47" t="n">
        <f aca="false">G78*F78</f>
        <v>158.6706</v>
      </c>
      <c r="K78" s="47" t="n">
        <f aca="false">H78*F78</f>
        <v>163.4556</v>
      </c>
      <c r="L78" s="47" t="n">
        <f aca="false">I78*F78</f>
        <v>322.1262</v>
      </c>
      <c r="M78" s="48" t="n">
        <f aca="false">L78*(1+$M$4)</f>
        <v>405.94343724</v>
      </c>
      <c r="N78" s="49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</row>
    <row r="79" customFormat="false" ht="31.9" hidden="false" customHeight="false" outlineLevel="0" collapsed="false">
      <c r="A79" s="40" t="s">
        <v>688</v>
      </c>
      <c r="B79" s="41" t="s">
        <v>635</v>
      </c>
      <c r="C79" s="42" t="s">
        <v>521</v>
      </c>
      <c r="D79" s="52" t="s">
        <v>522</v>
      </c>
      <c r="E79" s="44" t="s">
        <v>621</v>
      </c>
      <c r="F79" s="84" t="n">
        <v>20.6284</v>
      </c>
      <c r="G79" s="47" t="n">
        <v>8.13</v>
      </c>
      <c r="H79" s="47" t="n">
        <v>4.51</v>
      </c>
      <c r="I79" s="47" t="n">
        <f aca="false">SUM(G79:H79)</f>
        <v>12.64</v>
      </c>
      <c r="J79" s="47" t="n">
        <f aca="false">G79*F79</f>
        <v>167.708892</v>
      </c>
      <c r="K79" s="47" t="n">
        <f aca="false">H79*F79</f>
        <v>93.034084</v>
      </c>
      <c r="L79" s="47" t="n">
        <f aca="false">I79*F79</f>
        <v>260.742976</v>
      </c>
      <c r="M79" s="48" t="n">
        <f aca="false">L79*(1+$M$4)</f>
        <v>328.5882983552</v>
      </c>
      <c r="N79" s="49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</row>
    <row r="80" customFormat="false" ht="12.75" hidden="false" customHeight="true" outlineLevel="0" collapsed="false">
      <c r="A80" s="63"/>
      <c r="B80" s="64"/>
      <c r="C80" s="63"/>
      <c r="D80" s="3"/>
      <c r="E80" s="13"/>
      <c r="F80" s="65"/>
      <c r="G80" s="13"/>
      <c r="H80" s="13"/>
      <c r="I80" s="13"/>
      <c r="J80" s="13"/>
      <c r="K80" s="13"/>
      <c r="L80" s="13"/>
      <c r="M80" s="13"/>
      <c r="N80" s="2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</row>
    <row r="81" customFormat="false" ht="12.75" hidden="false" customHeight="true" outlineLevel="0" collapsed="false">
      <c r="A81" s="140" t="s">
        <v>79</v>
      </c>
      <c r="B81" s="141"/>
      <c r="C81" s="29"/>
      <c r="D81" s="142" t="s">
        <v>689</v>
      </c>
      <c r="E81" s="142"/>
      <c r="F81" s="142"/>
      <c r="G81" s="142"/>
      <c r="H81" s="142"/>
      <c r="I81" s="142"/>
      <c r="J81" s="31" t="n">
        <f aca="false">J83</f>
        <v>1711.594275</v>
      </c>
      <c r="K81" s="31" t="n">
        <f aca="false">K83</f>
        <v>701.9414</v>
      </c>
      <c r="L81" s="31" t="n">
        <f aca="false">L83</f>
        <v>2413.535675</v>
      </c>
      <c r="M81" s="31" t="n">
        <f aca="false">M83</f>
        <v>3041.537657635</v>
      </c>
      <c r="N81" s="26" t="n">
        <f aca="false">M81</f>
        <v>3041.537657635</v>
      </c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</row>
    <row r="82" customFormat="false" ht="15" hidden="false" customHeight="false" outlineLevel="0" collapsed="false">
      <c r="A82" s="143"/>
      <c r="B82" s="143"/>
      <c r="C82" s="143"/>
      <c r="D82" s="144"/>
      <c r="E82" s="145"/>
      <c r="F82" s="146"/>
      <c r="G82" s="145"/>
      <c r="H82" s="145"/>
      <c r="I82" s="145"/>
      <c r="J82" s="59"/>
      <c r="K82" s="59"/>
      <c r="L82" s="59"/>
      <c r="M82" s="59"/>
      <c r="N82" s="2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customFormat="false" ht="15" hidden="false" customHeight="true" outlineLevel="0" collapsed="false">
      <c r="A83" s="152" t="s">
        <v>81</v>
      </c>
      <c r="B83" s="152"/>
      <c r="C83" s="152"/>
      <c r="D83" s="142" t="s">
        <v>681</v>
      </c>
      <c r="E83" s="142"/>
      <c r="F83" s="142"/>
      <c r="G83" s="142"/>
      <c r="H83" s="142"/>
      <c r="I83" s="142"/>
      <c r="J83" s="31" t="n">
        <f aca="false">SUM(J84:J90)</f>
        <v>1711.594275</v>
      </c>
      <c r="K83" s="31" t="n">
        <f aca="false">SUM(K84:K90)</f>
        <v>701.9414</v>
      </c>
      <c r="L83" s="31" t="n">
        <f aca="false">SUM(L84:L90)</f>
        <v>2413.535675</v>
      </c>
      <c r="M83" s="31" t="n">
        <f aca="false">SUM(M84:M90)</f>
        <v>3041.537657635</v>
      </c>
      <c r="N83" s="2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customFormat="false" ht="31.9" hidden="false" customHeight="false" outlineLevel="0" collapsed="false">
      <c r="A84" s="40" t="s">
        <v>690</v>
      </c>
      <c r="B84" s="41" t="s">
        <v>618</v>
      </c>
      <c r="C84" s="42" t="s">
        <v>619</v>
      </c>
      <c r="D84" s="52" t="s">
        <v>620</v>
      </c>
      <c r="E84" s="44" t="s">
        <v>621</v>
      </c>
      <c r="F84" s="84" t="n">
        <v>12.59</v>
      </c>
      <c r="G84" s="47" t="n">
        <v>7.5</v>
      </c>
      <c r="H84" s="47" t="n">
        <v>17.23</v>
      </c>
      <c r="I84" s="47" t="n">
        <f aca="false">SUM(G84:H84)</f>
        <v>24.73</v>
      </c>
      <c r="J84" s="47" t="n">
        <f aca="false">G84*F84</f>
        <v>94.425</v>
      </c>
      <c r="K84" s="47" t="n">
        <f aca="false">H84*F84</f>
        <v>216.9257</v>
      </c>
      <c r="L84" s="47" t="n">
        <f aca="false">I84*F84</f>
        <v>311.3507</v>
      </c>
      <c r="M84" s="48" t="n">
        <f aca="false">L84*(1+$M$4)</f>
        <v>392.36415214</v>
      </c>
      <c r="N84" s="49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</row>
    <row r="85" customFormat="false" ht="42.15" hidden="false" customHeight="false" outlineLevel="0" collapsed="false">
      <c r="A85" s="40" t="s">
        <v>691</v>
      </c>
      <c r="B85" s="41" t="s">
        <v>623</v>
      </c>
      <c r="C85" s="42" t="s">
        <v>481</v>
      </c>
      <c r="D85" s="52" t="s">
        <v>624</v>
      </c>
      <c r="E85" s="44" t="s">
        <v>625</v>
      </c>
      <c r="F85" s="84" t="n">
        <v>0.3777</v>
      </c>
      <c r="G85" s="47" t="n">
        <v>372.95</v>
      </c>
      <c r="H85" s="47" t="n">
        <v>66.6</v>
      </c>
      <c r="I85" s="47" t="n">
        <f aca="false">SUM(G85:H85)</f>
        <v>439.55</v>
      </c>
      <c r="J85" s="47" t="n">
        <f aca="false">G85*F85</f>
        <v>140.863215</v>
      </c>
      <c r="K85" s="47" t="n">
        <f aca="false">H85*F85</f>
        <v>25.15482</v>
      </c>
      <c r="L85" s="47" t="n">
        <f aca="false">I85*F85</f>
        <v>166.018035</v>
      </c>
      <c r="M85" s="48" t="n">
        <f aca="false">L85*(1+$M$4)</f>
        <v>209.215927707</v>
      </c>
      <c r="N85" s="49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</row>
    <row r="86" customFormat="false" ht="42.15" hidden="false" customHeight="false" outlineLevel="0" collapsed="false">
      <c r="A86" s="40" t="s">
        <v>692</v>
      </c>
      <c r="B86" s="41" t="s">
        <v>627</v>
      </c>
      <c r="C86" s="42" t="s">
        <v>296</v>
      </c>
      <c r="D86" s="52" t="s">
        <v>297</v>
      </c>
      <c r="E86" s="44" t="s">
        <v>621</v>
      </c>
      <c r="F86" s="84" t="n">
        <v>12.59</v>
      </c>
      <c r="G86" s="47" t="n">
        <v>75.45</v>
      </c>
      <c r="H86" s="47" t="n">
        <v>8.62</v>
      </c>
      <c r="I86" s="47" t="n">
        <f aca="false">SUM(G86:H86)</f>
        <v>84.07</v>
      </c>
      <c r="J86" s="47" t="n">
        <f aca="false">G86*F86</f>
        <v>949.9155</v>
      </c>
      <c r="K86" s="47" t="n">
        <f aca="false">H86*F86</f>
        <v>108.5258</v>
      </c>
      <c r="L86" s="47" t="n">
        <f aca="false">I86*F86</f>
        <v>1058.4413</v>
      </c>
      <c r="M86" s="48" t="n">
        <f aca="false">L86*(1+$M$4)</f>
        <v>1333.84772626</v>
      </c>
      <c r="N86" s="49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</row>
    <row r="87" customFormat="false" ht="42.15" hidden="false" customHeight="false" outlineLevel="0" collapsed="false">
      <c r="A87" s="40" t="s">
        <v>693</v>
      </c>
      <c r="B87" s="41" t="s">
        <v>629</v>
      </c>
      <c r="C87" s="42" t="s">
        <v>296</v>
      </c>
      <c r="D87" s="52" t="s">
        <v>297</v>
      </c>
      <c r="E87" s="44" t="s">
        <v>621</v>
      </c>
      <c r="F87" s="84" t="n">
        <v>1.348</v>
      </c>
      <c r="G87" s="47" t="n">
        <v>75.45</v>
      </c>
      <c r="H87" s="47" t="n">
        <v>8.62</v>
      </c>
      <c r="I87" s="47" t="n">
        <f aca="false">SUM(G87:H87)</f>
        <v>84.07</v>
      </c>
      <c r="J87" s="47" t="n">
        <f aca="false">G87*F87</f>
        <v>101.7066</v>
      </c>
      <c r="K87" s="47" t="n">
        <f aca="false">H87*F87</f>
        <v>11.61976</v>
      </c>
      <c r="L87" s="47" t="n">
        <f aca="false">I87*F87</f>
        <v>113.32636</v>
      </c>
      <c r="M87" s="48" t="n">
        <f aca="false">L87*(1+$M$4)</f>
        <v>142.813878872</v>
      </c>
      <c r="N87" s="49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</row>
    <row r="88" customFormat="false" ht="21.65" hidden="false" customHeight="false" outlineLevel="0" collapsed="false">
      <c r="A88" s="40" t="s">
        <v>694</v>
      </c>
      <c r="B88" s="41" t="s">
        <v>631</v>
      </c>
      <c r="C88" s="42" t="s">
        <v>323</v>
      </c>
      <c r="D88" s="52" t="s">
        <v>324</v>
      </c>
      <c r="E88" s="44" t="s">
        <v>621</v>
      </c>
      <c r="F88" s="84" t="n">
        <v>40.602</v>
      </c>
      <c r="G88" s="47" t="n">
        <v>2.25</v>
      </c>
      <c r="H88" s="47" t="n">
        <v>1.85</v>
      </c>
      <c r="I88" s="47" t="n">
        <f aca="false">SUM(G88:H88)</f>
        <v>4.1</v>
      </c>
      <c r="J88" s="47" t="n">
        <f aca="false">G88*F88</f>
        <v>91.3545</v>
      </c>
      <c r="K88" s="47" t="n">
        <f aca="false">H88*F88</f>
        <v>75.1137</v>
      </c>
      <c r="L88" s="47" t="n">
        <f aca="false">I88*F88</f>
        <v>166.4682</v>
      </c>
      <c r="M88" s="48" t="n">
        <f aca="false">L88*(1+$M$4)</f>
        <v>209.78322564</v>
      </c>
      <c r="N88" s="49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</row>
    <row r="89" customFormat="false" ht="31.9" hidden="false" customHeight="false" outlineLevel="0" collapsed="false">
      <c r="A89" s="40" t="s">
        <v>695</v>
      </c>
      <c r="B89" s="41" t="s">
        <v>633</v>
      </c>
      <c r="C89" s="42" t="s">
        <v>517</v>
      </c>
      <c r="D89" s="52" t="s">
        <v>518</v>
      </c>
      <c r="E89" s="44" t="s">
        <v>621</v>
      </c>
      <c r="F89" s="84" t="n">
        <v>20.22</v>
      </c>
      <c r="G89" s="47" t="n">
        <v>8.29</v>
      </c>
      <c r="H89" s="47" t="n">
        <v>8.54</v>
      </c>
      <c r="I89" s="47" t="n">
        <f aca="false">SUM(G89:H89)</f>
        <v>16.83</v>
      </c>
      <c r="J89" s="47" t="n">
        <f aca="false">G89*F89</f>
        <v>167.6238</v>
      </c>
      <c r="K89" s="47" t="n">
        <f aca="false">H89*F89</f>
        <v>172.6788</v>
      </c>
      <c r="L89" s="47" t="n">
        <f aca="false">I89*F89</f>
        <v>340.3026</v>
      </c>
      <c r="M89" s="48" t="n">
        <f aca="false">L89*(1+$M$4)</f>
        <v>428.84933652</v>
      </c>
      <c r="N89" s="49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</row>
    <row r="90" customFormat="false" ht="31.9" hidden="false" customHeight="false" outlineLevel="0" collapsed="false">
      <c r="A90" s="40" t="s">
        <v>696</v>
      </c>
      <c r="B90" s="41" t="s">
        <v>635</v>
      </c>
      <c r="C90" s="42" t="s">
        <v>521</v>
      </c>
      <c r="D90" s="52" t="s">
        <v>522</v>
      </c>
      <c r="E90" s="44" t="s">
        <v>621</v>
      </c>
      <c r="F90" s="84" t="n">
        <v>20.382</v>
      </c>
      <c r="G90" s="47" t="n">
        <v>8.13</v>
      </c>
      <c r="H90" s="47" t="n">
        <v>4.51</v>
      </c>
      <c r="I90" s="47" t="n">
        <f aca="false">SUM(G90:H90)</f>
        <v>12.64</v>
      </c>
      <c r="J90" s="47" t="n">
        <f aca="false">G90*F90</f>
        <v>165.70566</v>
      </c>
      <c r="K90" s="47" t="n">
        <f aca="false">H90*F90</f>
        <v>91.92282</v>
      </c>
      <c r="L90" s="47" t="n">
        <f aca="false">I90*F90</f>
        <v>257.62848</v>
      </c>
      <c r="M90" s="48" t="n">
        <f aca="false">L90*(1+$M$4)</f>
        <v>324.663410496</v>
      </c>
      <c r="N90" s="49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</row>
    <row r="91" customFormat="false" ht="12.75" hidden="false" customHeight="true" outlineLevel="0" collapsed="false">
      <c r="A91" s="63"/>
      <c r="B91" s="64"/>
      <c r="C91" s="63"/>
      <c r="D91" s="3"/>
      <c r="E91" s="13"/>
      <c r="F91" s="65"/>
      <c r="G91" s="13"/>
      <c r="H91" s="13"/>
      <c r="I91" s="13"/>
      <c r="J91" s="13"/>
      <c r="K91" s="13"/>
      <c r="L91" s="13"/>
      <c r="M91" s="13"/>
      <c r="N91" s="2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</row>
    <row r="92" customFormat="false" ht="12.75" hidden="false" customHeight="true" outlineLevel="0" collapsed="false">
      <c r="A92" s="140" t="s">
        <v>143</v>
      </c>
      <c r="B92" s="141"/>
      <c r="C92" s="29"/>
      <c r="D92" s="142" t="s">
        <v>697</v>
      </c>
      <c r="E92" s="142"/>
      <c r="F92" s="142"/>
      <c r="G92" s="142"/>
      <c r="H92" s="142"/>
      <c r="I92" s="142"/>
      <c r="J92" s="31" t="n">
        <f aca="false">J94</f>
        <v>3461.854995</v>
      </c>
      <c r="K92" s="31" t="n">
        <f aca="false">K94</f>
        <v>1416.60221</v>
      </c>
      <c r="L92" s="31" t="n">
        <f aca="false">L94</f>
        <v>4878.457205</v>
      </c>
      <c r="M92" s="31" t="n">
        <f aca="false">M94</f>
        <v>6147.831769741</v>
      </c>
      <c r="N92" s="26" t="n">
        <f aca="false">M92</f>
        <v>6147.831769741</v>
      </c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</row>
    <row r="93" customFormat="false" ht="12.75" hidden="false" customHeight="true" outlineLevel="0" collapsed="false">
      <c r="A93" s="143"/>
      <c r="B93" s="143"/>
      <c r="C93" s="143"/>
      <c r="D93" s="144"/>
      <c r="E93" s="145"/>
      <c r="F93" s="146"/>
      <c r="G93" s="145"/>
      <c r="H93" s="145"/>
      <c r="I93" s="145"/>
      <c r="J93" s="59"/>
      <c r="K93" s="59"/>
      <c r="L93" s="59"/>
      <c r="M93" s="59"/>
      <c r="N93" s="2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</row>
    <row r="94" customFormat="false" ht="12.75" hidden="false" customHeight="true" outlineLevel="0" collapsed="false">
      <c r="A94" s="152" t="s">
        <v>145</v>
      </c>
      <c r="B94" s="152"/>
      <c r="C94" s="152"/>
      <c r="D94" s="142" t="s">
        <v>681</v>
      </c>
      <c r="E94" s="142"/>
      <c r="F94" s="142"/>
      <c r="G94" s="142"/>
      <c r="H94" s="142"/>
      <c r="I94" s="142"/>
      <c r="J94" s="31" t="n">
        <f aca="false">SUM(J95:J101)</f>
        <v>3461.854995</v>
      </c>
      <c r="K94" s="31" t="n">
        <f aca="false">SUM(K95:K101)</f>
        <v>1416.60221</v>
      </c>
      <c r="L94" s="31" t="n">
        <f aca="false">SUM(L95:L101)</f>
        <v>4878.457205</v>
      </c>
      <c r="M94" s="31" t="n">
        <f aca="false">SUM(M95:M101)</f>
        <v>6147.831769741</v>
      </c>
      <c r="N94" s="2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</row>
    <row r="95" customFormat="false" ht="31.9" hidden="false" customHeight="false" outlineLevel="0" collapsed="false">
      <c r="A95" s="40" t="s">
        <v>690</v>
      </c>
      <c r="B95" s="41" t="s">
        <v>618</v>
      </c>
      <c r="C95" s="42" t="s">
        <v>619</v>
      </c>
      <c r="D95" s="52" t="s">
        <v>620</v>
      </c>
      <c r="E95" s="44" t="s">
        <v>621</v>
      </c>
      <c r="F95" s="84" t="n">
        <v>25.59</v>
      </c>
      <c r="G95" s="47" t="n">
        <v>7.5</v>
      </c>
      <c r="H95" s="47" t="n">
        <v>17.23</v>
      </c>
      <c r="I95" s="47" t="n">
        <f aca="false">SUM(G95:H95)</f>
        <v>24.73</v>
      </c>
      <c r="J95" s="47" t="n">
        <f aca="false">G95*F95</f>
        <v>191.925</v>
      </c>
      <c r="K95" s="47" t="n">
        <f aca="false">H95*F95</f>
        <v>440.9157</v>
      </c>
      <c r="L95" s="47" t="n">
        <f aca="false">I95*F95</f>
        <v>632.8407</v>
      </c>
      <c r="M95" s="48" t="n">
        <f aca="false">L95*(1+$M$4)</f>
        <v>797.50585014</v>
      </c>
      <c r="N95" s="49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</row>
    <row r="96" customFormat="false" ht="42.15" hidden="false" customHeight="false" outlineLevel="0" collapsed="false">
      <c r="A96" s="40" t="s">
        <v>691</v>
      </c>
      <c r="B96" s="41" t="s">
        <v>623</v>
      </c>
      <c r="C96" s="42" t="s">
        <v>481</v>
      </c>
      <c r="D96" s="52" t="s">
        <v>624</v>
      </c>
      <c r="E96" s="44" t="s">
        <v>625</v>
      </c>
      <c r="F96" s="84" t="n">
        <v>0.7677</v>
      </c>
      <c r="G96" s="47" t="n">
        <v>372.95</v>
      </c>
      <c r="H96" s="47" t="n">
        <v>66.6</v>
      </c>
      <c r="I96" s="47" t="n">
        <f aca="false">SUM(G96:H96)</f>
        <v>439.55</v>
      </c>
      <c r="J96" s="47" t="n">
        <f aca="false">G96*F96</f>
        <v>286.313715</v>
      </c>
      <c r="K96" s="47" t="n">
        <f aca="false">H96*F96</f>
        <v>51.12882</v>
      </c>
      <c r="L96" s="47" t="n">
        <f aca="false">I96*F96</f>
        <v>337.442535</v>
      </c>
      <c r="M96" s="48" t="n">
        <f aca="false">L96*(1+$M$4)</f>
        <v>425.245082607</v>
      </c>
      <c r="N96" s="49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</row>
    <row r="97" customFormat="false" ht="42.15" hidden="false" customHeight="false" outlineLevel="0" collapsed="false">
      <c r="A97" s="40" t="s">
        <v>692</v>
      </c>
      <c r="B97" s="41" t="s">
        <v>627</v>
      </c>
      <c r="C97" s="42" t="s">
        <v>296</v>
      </c>
      <c r="D97" s="52" t="s">
        <v>297</v>
      </c>
      <c r="E97" s="44" t="s">
        <v>621</v>
      </c>
      <c r="F97" s="84" t="n">
        <v>25.59</v>
      </c>
      <c r="G97" s="47" t="n">
        <v>75.45</v>
      </c>
      <c r="H97" s="47" t="n">
        <v>8.62</v>
      </c>
      <c r="I97" s="47" t="n">
        <f aca="false">SUM(G97:H97)</f>
        <v>84.07</v>
      </c>
      <c r="J97" s="47" t="n">
        <f aca="false">G97*F97</f>
        <v>1930.7655</v>
      </c>
      <c r="K97" s="47" t="n">
        <f aca="false">H97*F97</f>
        <v>220.5858</v>
      </c>
      <c r="L97" s="47" t="n">
        <f aca="false">I97*F97</f>
        <v>2151.3513</v>
      </c>
      <c r="M97" s="48" t="n">
        <f aca="false">L97*(1+$M$4)</f>
        <v>2711.13290826</v>
      </c>
      <c r="N97" s="49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</row>
    <row r="98" customFormat="false" ht="42.15" hidden="false" customHeight="false" outlineLevel="0" collapsed="false">
      <c r="A98" s="40" t="s">
        <v>693</v>
      </c>
      <c r="B98" s="41" t="s">
        <v>629</v>
      </c>
      <c r="C98" s="42" t="s">
        <v>296</v>
      </c>
      <c r="D98" s="52" t="s">
        <v>297</v>
      </c>
      <c r="E98" s="44" t="s">
        <v>621</v>
      </c>
      <c r="F98" s="84" t="n">
        <v>2.639</v>
      </c>
      <c r="G98" s="47" t="n">
        <v>75.45</v>
      </c>
      <c r="H98" s="47" t="n">
        <v>8.62</v>
      </c>
      <c r="I98" s="47" t="n">
        <f aca="false">SUM(G98:H98)</f>
        <v>84.07</v>
      </c>
      <c r="J98" s="47" t="n">
        <f aca="false">G98*F98</f>
        <v>199.11255</v>
      </c>
      <c r="K98" s="47" t="n">
        <f aca="false">H98*F98</f>
        <v>22.74818</v>
      </c>
      <c r="L98" s="47" t="n">
        <f aca="false">I98*F98</f>
        <v>221.86073</v>
      </c>
      <c r="M98" s="48" t="n">
        <f aca="false">L98*(1+$M$4)</f>
        <v>279.588891946</v>
      </c>
      <c r="N98" s="49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</row>
    <row r="99" customFormat="false" ht="21.65" hidden="false" customHeight="false" outlineLevel="0" collapsed="false">
      <c r="A99" s="40" t="s">
        <v>694</v>
      </c>
      <c r="B99" s="41" t="s">
        <v>631</v>
      </c>
      <c r="C99" s="42" t="s">
        <v>323</v>
      </c>
      <c r="D99" s="52" t="s">
        <v>324</v>
      </c>
      <c r="E99" s="44" t="s">
        <v>621</v>
      </c>
      <c r="F99" s="84" t="n">
        <v>81.6285</v>
      </c>
      <c r="G99" s="47" t="n">
        <v>2.25</v>
      </c>
      <c r="H99" s="47" t="n">
        <v>1.85</v>
      </c>
      <c r="I99" s="47" t="n">
        <f aca="false">SUM(G99:H99)</f>
        <v>4.1</v>
      </c>
      <c r="J99" s="47" t="n">
        <f aca="false">G99*F99</f>
        <v>183.664125</v>
      </c>
      <c r="K99" s="47" t="n">
        <f aca="false">H99*F99</f>
        <v>151.012725</v>
      </c>
      <c r="L99" s="47" t="n">
        <f aca="false">I99*F99</f>
        <v>334.67685</v>
      </c>
      <c r="M99" s="48" t="n">
        <f aca="false">L99*(1+$M$4)</f>
        <v>421.75976637</v>
      </c>
      <c r="N99" s="49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</row>
    <row r="100" customFormat="false" ht="31.9" hidden="false" customHeight="false" outlineLevel="0" collapsed="false">
      <c r="A100" s="40" t="s">
        <v>695</v>
      </c>
      <c r="B100" s="41" t="s">
        <v>633</v>
      </c>
      <c r="C100" s="42" t="s">
        <v>517</v>
      </c>
      <c r="D100" s="52" t="s">
        <v>518</v>
      </c>
      <c r="E100" s="44" t="s">
        <v>621</v>
      </c>
      <c r="F100" s="84" t="n">
        <v>40.215</v>
      </c>
      <c r="G100" s="47" t="n">
        <v>8.29</v>
      </c>
      <c r="H100" s="47" t="n">
        <v>8.54</v>
      </c>
      <c r="I100" s="47" t="n">
        <f aca="false">SUM(G100:H100)</f>
        <v>16.83</v>
      </c>
      <c r="J100" s="47" t="n">
        <f aca="false">G100*F100</f>
        <v>333.38235</v>
      </c>
      <c r="K100" s="47" t="n">
        <f aca="false">H100*F100</f>
        <v>343.4361</v>
      </c>
      <c r="L100" s="47" t="n">
        <f aca="false">I100*F100</f>
        <v>676.81845</v>
      </c>
      <c r="M100" s="48" t="n">
        <f aca="false">L100*(1+$M$4)</f>
        <v>852.92661069</v>
      </c>
      <c r="N100" s="49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</row>
    <row r="101" customFormat="false" ht="31.9" hidden="false" customHeight="false" outlineLevel="0" collapsed="false">
      <c r="A101" s="40" t="s">
        <v>696</v>
      </c>
      <c r="B101" s="41" t="s">
        <v>635</v>
      </c>
      <c r="C101" s="42" t="s">
        <v>521</v>
      </c>
      <c r="D101" s="52" t="s">
        <v>522</v>
      </c>
      <c r="E101" s="44" t="s">
        <v>621</v>
      </c>
      <c r="F101" s="84" t="n">
        <v>41.4135</v>
      </c>
      <c r="G101" s="47" t="n">
        <v>8.13</v>
      </c>
      <c r="H101" s="47" t="n">
        <v>4.51</v>
      </c>
      <c r="I101" s="47" t="n">
        <f aca="false">SUM(G101:H101)</f>
        <v>12.64</v>
      </c>
      <c r="J101" s="47" t="n">
        <f aca="false">G101*F101</f>
        <v>336.691755</v>
      </c>
      <c r="K101" s="47" t="n">
        <f aca="false">H101*F101</f>
        <v>186.774885</v>
      </c>
      <c r="L101" s="47" t="n">
        <f aca="false">I101*F101</f>
        <v>523.46664</v>
      </c>
      <c r="M101" s="48" t="n">
        <f aca="false">L101*(1+$M$4)</f>
        <v>659.672659728</v>
      </c>
      <c r="N101" s="49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</row>
    <row r="102" customFormat="false" ht="12.75" hidden="false" customHeight="true" outlineLevel="0" collapsed="false">
      <c r="A102" s="63"/>
      <c r="B102" s="3"/>
      <c r="C102" s="63"/>
      <c r="D102" s="3"/>
      <c r="E102" s="13"/>
      <c r="F102" s="65"/>
      <c r="G102" s="13"/>
      <c r="H102" s="13"/>
      <c r="I102" s="13"/>
      <c r="J102" s="13"/>
      <c r="K102" s="13"/>
      <c r="L102" s="13"/>
      <c r="M102" s="13"/>
      <c r="N102" s="2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</row>
    <row r="103" customFormat="false" ht="12.75" hidden="false" customHeight="true" outlineLevel="0" collapsed="false">
      <c r="A103" s="140" t="s">
        <v>157</v>
      </c>
      <c r="B103" s="141"/>
      <c r="C103" s="29"/>
      <c r="D103" s="142" t="s">
        <v>698</v>
      </c>
      <c r="E103" s="142"/>
      <c r="F103" s="142"/>
      <c r="G103" s="142"/>
      <c r="H103" s="142"/>
      <c r="I103" s="142"/>
      <c r="J103" s="31" t="n">
        <f aca="false">J105+J115+J124</f>
        <v>6654.44149</v>
      </c>
      <c r="K103" s="31" t="n">
        <f aca="false">K105+K115+K124</f>
        <v>2683.293995</v>
      </c>
      <c r="L103" s="31" t="n">
        <f aca="false">L105+L115+L124</f>
        <v>9337.735485</v>
      </c>
      <c r="M103" s="31" t="n">
        <f aca="false">M105+M115+M124</f>
        <v>11767.414258197</v>
      </c>
      <c r="N103" s="26" t="n">
        <f aca="false">M103</f>
        <v>11767.414258197</v>
      </c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</row>
    <row r="104" customFormat="false" ht="12.75" hidden="false" customHeight="true" outlineLevel="0" collapsed="false">
      <c r="A104" s="143"/>
      <c r="B104" s="143"/>
      <c r="C104" s="143"/>
      <c r="D104" s="144"/>
      <c r="E104" s="145"/>
      <c r="F104" s="146"/>
      <c r="G104" s="145"/>
      <c r="H104" s="145"/>
      <c r="I104" s="145"/>
      <c r="J104" s="59"/>
      <c r="K104" s="59"/>
      <c r="L104" s="59"/>
      <c r="M104" s="59"/>
      <c r="N104" s="2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</row>
    <row r="105" customFormat="false" ht="12.75" hidden="false" customHeight="true" outlineLevel="0" collapsed="false">
      <c r="A105" s="152" t="s">
        <v>159</v>
      </c>
      <c r="B105" s="152"/>
      <c r="C105" s="152"/>
      <c r="D105" s="142" t="s">
        <v>699</v>
      </c>
      <c r="E105" s="142"/>
      <c r="F105" s="142"/>
      <c r="G105" s="142"/>
      <c r="H105" s="142"/>
      <c r="I105" s="142"/>
      <c r="J105" s="31" t="n">
        <f aca="false">SUM(J106:J113)</f>
        <v>2658.65587</v>
      </c>
      <c r="K105" s="31" t="n">
        <f aca="false">SUM(K106:K113)</f>
        <v>1036.362235</v>
      </c>
      <c r="L105" s="31" t="n">
        <f aca="false">SUM(L106:L113)</f>
        <v>3695.018105</v>
      </c>
      <c r="M105" s="31" t="n">
        <f aca="false">SUM(M106:M113)</f>
        <v>4656.461815921</v>
      </c>
      <c r="N105" s="2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</row>
    <row r="106" customFormat="false" ht="31.9" hidden="false" customHeight="false" outlineLevel="0" collapsed="false">
      <c r="A106" s="40" t="s">
        <v>700</v>
      </c>
      <c r="B106" s="41" t="s">
        <v>618</v>
      </c>
      <c r="C106" s="42" t="s">
        <v>619</v>
      </c>
      <c r="D106" s="52" t="s">
        <v>620</v>
      </c>
      <c r="E106" s="44" t="s">
        <v>621</v>
      </c>
      <c r="F106" s="84" t="n">
        <v>20.94</v>
      </c>
      <c r="G106" s="47" t="n">
        <v>7.5</v>
      </c>
      <c r="H106" s="47" t="n">
        <v>17.23</v>
      </c>
      <c r="I106" s="47" t="n">
        <f aca="false">SUM(G106:H106)</f>
        <v>24.73</v>
      </c>
      <c r="J106" s="47" t="n">
        <f aca="false">G106*F106</f>
        <v>157.05</v>
      </c>
      <c r="K106" s="47" t="n">
        <f aca="false">H106*F106</f>
        <v>360.7962</v>
      </c>
      <c r="L106" s="47" t="n">
        <f aca="false">I106*F106</f>
        <v>517.8462</v>
      </c>
      <c r="M106" s="48" t="n">
        <f aca="false">L106*(1+$M$4)</f>
        <v>652.58978124</v>
      </c>
      <c r="N106" s="49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</row>
    <row r="107" customFormat="false" ht="42.15" hidden="false" customHeight="false" outlineLevel="0" collapsed="false">
      <c r="A107" s="40" t="s">
        <v>701</v>
      </c>
      <c r="B107" s="41" t="s">
        <v>702</v>
      </c>
      <c r="C107" s="42" t="s">
        <v>703</v>
      </c>
      <c r="D107" s="52" t="s">
        <v>704</v>
      </c>
      <c r="E107" s="44" t="s">
        <v>625</v>
      </c>
      <c r="F107" s="84" t="n">
        <v>0.63</v>
      </c>
      <c r="G107" s="47" t="n">
        <v>9.1</v>
      </c>
      <c r="H107" s="47" t="n">
        <v>2.77</v>
      </c>
      <c r="I107" s="47" t="n">
        <f aca="false">SUM(G107:H107)</f>
        <v>11.87</v>
      </c>
      <c r="J107" s="47" t="n">
        <f aca="false">G107*F107</f>
        <v>5.733</v>
      </c>
      <c r="K107" s="47" t="n">
        <f aca="false">H107*F107</f>
        <v>1.7451</v>
      </c>
      <c r="L107" s="47" t="n">
        <f aca="false">I107*F107</f>
        <v>7.4781</v>
      </c>
      <c r="M107" s="48" t="n">
        <f aca="false">L107*(1+$M$4)</f>
        <v>9.42390162</v>
      </c>
      <c r="N107" s="49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</row>
    <row r="108" customFormat="false" ht="42.15" hidden="false" customHeight="false" outlineLevel="0" collapsed="false">
      <c r="A108" s="40" t="s">
        <v>705</v>
      </c>
      <c r="B108" s="41" t="s">
        <v>623</v>
      </c>
      <c r="C108" s="42" t="s">
        <v>481</v>
      </c>
      <c r="D108" s="52" t="s">
        <v>482</v>
      </c>
      <c r="E108" s="44" t="s">
        <v>625</v>
      </c>
      <c r="F108" s="84" t="n">
        <v>0.6282</v>
      </c>
      <c r="G108" s="47" t="n">
        <v>372.95</v>
      </c>
      <c r="H108" s="47" t="n">
        <v>66.6</v>
      </c>
      <c r="I108" s="47" t="n">
        <f aca="false">SUM(G108:H108)</f>
        <v>439.55</v>
      </c>
      <c r="J108" s="47" t="n">
        <f aca="false">G108*F108</f>
        <v>234.28719</v>
      </c>
      <c r="K108" s="47" t="n">
        <f aca="false">H108*F108</f>
        <v>41.83812</v>
      </c>
      <c r="L108" s="47" t="n">
        <f aca="false">I108*F108</f>
        <v>276.12531</v>
      </c>
      <c r="M108" s="48" t="n">
        <f aca="false">L108*(1+$M$4)</f>
        <v>347.973115662</v>
      </c>
      <c r="N108" s="49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</row>
    <row r="109" customFormat="false" ht="42.15" hidden="false" customHeight="false" outlineLevel="0" collapsed="false">
      <c r="A109" s="40" t="s">
        <v>706</v>
      </c>
      <c r="B109" s="41" t="s">
        <v>627</v>
      </c>
      <c r="C109" s="42" t="s">
        <v>296</v>
      </c>
      <c r="D109" s="52" t="s">
        <v>297</v>
      </c>
      <c r="E109" s="44" t="s">
        <v>621</v>
      </c>
      <c r="F109" s="84" t="n">
        <v>20.94</v>
      </c>
      <c r="G109" s="47" t="n">
        <v>75.45</v>
      </c>
      <c r="H109" s="47" t="n">
        <v>8.62</v>
      </c>
      <c r="I109" s="47" t="n">
        <f aca="false">SUM(G109:H109)</f>
        <v>84.07</v>
      </c>
      <c r="J109" s="47" t="n">
        <f aca="false">G109*F109</f>
        <v>1579.923</v>
      </c>
      <c r="K109" s="47" t="n">
        <f aca="false">H109*F109</f>
        <v>180.5028</v>
      </c>
      <c r="L109" s="47" t="n">
        <f aca="false">I109*F109</f>
        <v>1760.4258</v>
      </c>
      <c r="M109" s="48" t="n">
        <f aca="false">L109*(1+$M$4)</f>
        <v>2218.48859316</v>
      </c>
      <c r="N109" s="49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</row>
    <row r="110" customFormat="false" ht="42.15" hidden="false" customHeight="false" outlineLevel="0" collapsed="false">
      <c r="A110" s="40" t="s">
        <v>707</v>
      </c>
      <c r="B110" s="41" t="s">
        <v>629</v>
      </c>
      <c r="C110" s="42" t="s">
        <v>296</v>
      </c>
      <c r="D110" s="52" t="s">
        <v>297</v>
      </c>
      <c r="E110" s="44" t="s">
        <v>621</v>
      </c>
      <c r="F110" s="84" t="n">
        <v>1.764</v>
      </c>
      <c r="G110" s="47" t="n">
        <v>75.45</v>
      </c>
      <c r="H110" s="47" t="n">
        <v>8.62</v>
      </c>
      <c r="I110" s="47" t="n">
        <f aca="false">SUM(G110:H110)</f>
        <v>84.07</v>
      </c>
      <c r="J110" s="47" t="n">
        <f aca="false">G110*F110</f>
        <v>133.0938</v>
      </c>
      <c r="K110" s="47" t="n">
        <f aca="false">H110*F110</f>
        <v>15.20568</v>
      </c>
      <c r="L110" s="47" t="n">
        <f aca="false">I110*F110</f>
        <v>148.29948</v>
      </c>
      <c r="M110" s="48" t="n">
        <f aca="false">L110*(1+$M$4)</f>
        <v>186.887004696</v>
      </c>
      <c r="N110" s="49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</row>
    <row r="111" customFormat="false" ht="21.65" hidden="false" customHeight="false" outlineLevel="0" collapsed="false">
      <c r="A111" s="40" t="s">
        <v>708</v>
      </c>
      <c r="B111" s="41" t="s">
        <v>631</v>
      </c>
      <c r="C111" s="42" t="s">
        <v>323</v>
      </c>
      <c r="D111" s="52" t="s">
        <v>324</v>
      </c>
      <c r="E111" s="44" t="s">
        <v>621</v>
      </c>
      <c r="F111" s="84" t="n">
        <v>52.456</v>
      </c>
      <c r="G111" s="47" t="n">
        <v>2.25</v>
      </c>
      <c r="H111" s="47" t="n">
        <v>1.85</v>
      </c>
      <c r="I111" s="47" t="n">
        <f aca="false">SUM(G111:H111)</f>
        <v>4.1</v>
      </c>
      <c r="J111" s="47" t="n">
        <f aca="false">G111*F111</f>
        <v>118.026</v>
      </c>
      <c r="K111" s="47" t="n">
        <f aca="false">H111*F111</f>
        <v>97.0436</v>
      </c>
      <c r="L111" s="47" t="n">
        <f aca="false">I111*F111</f>
        <v>215.0696</v>
      </c>
      <c r="M111" s="48" t="n">
        <f aca="false">L111*(1+$M$4)</f>
        <v>271.03070992</v>
      </c>
      <c r="N111" s="49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</row>
    <row r="112" customFormat="false" ht="31.9" hidden="false" customHeight="false" outlineLevel="0" collapsed="false">
      <c r="A112" s="40" t="s">
        <v>709</v>
      </c>
      <c r="B112" s="41" t="s">
        <v>633</v>
      </c>
      <c r="C112" s="42" t="s">
        <v>517</v>
      </c>
      <c r="D112" s="52" t="s">
        <v>518</v>
      </c>
      <c r="E112" s="44" t="s">
        <v>621</v>
      </c>
      <c r="F112" s="84" t="n">
        <v>25.4725</v>
      </c>
      <c r="G112" s="47" t="n">
        <v>8.29</v>
      </c>
      <c r="H112" s="47" t="n">
        <v>8.54</v>
      </c>
      <c r="I112" s="47" t="n">
        <f aca="false">SUM(G112:H112)</f>
        <v>16.83</v>
      </c>
      <c r="J112" s="47" t="n">
        <f aca="false">G112*F112</f>
        <v>211.167025</v>
      </c>
      <c r="K112" s="47" t="n">
        <f aca="false">H112*F112</f>
        <v>217.53515</v>
      </c>
      <c r="L112" s="47" t="n">
        <f aca="false">I112*F112</f>
        <v>428.702175</v>
      </c>
      <c r="M112" s="48" t="n">
        <f aca="false">L112*(1+$M$4)</f>
        <v>540.250480935</v>
      </c>
      <c r="N112" s="49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</row>
    <row r="113" customFormat="false" ht="31.9" hidden="false" customHeight="false" outlineLevel="0" collapsed="false">
      <c r="A113" s="40" t="s">
        <v>710</v>
      </c>
      <c r="B113" s="41" t="s">
        <v>635</v>
      </c>
      <c r="C113" s="42" t="s">
        <v>521</v>
      </c>
      <c r="D113" s="52" t="s">
        <v>522</v>
      </c>
      <c r="E113" s="44" t="s">
        <v>621</v>
      </c>
      <c r="F113" s="84" t="n">
        <v>26.9835</v>
      </c>
      <c r="G113" s="47" t="n">
        <v>8.13</v>
      </c>
      <c r="H113" s="47" t="n">
        <v>4.51</v>
      </c>
      <c r="I113" s="47" t="n">
        <f aca="false">SUM(G113:H113)</f>
        <v>12.64</v>
      </c>
      <c r="J113" s="47" t="n">
        <f aca="false">G113*F113</f>
        <v>219.375855</v>
      </c>
      <c r="K113" s="47" t="n">
        <f aca="false">H113*F113</f>
        <v>121.695585</v>
      </c>
      <c r="L113" s="47" t="n">
        <f aca="false">I113*F113</f>
        <v>341.07144</v>
      </c>
      <c r="M113" s="48" t="n">
        <f aca="false">L113*(1+$M$4)</f>
        <v>429.818228688</v>
      </c>
      <c r="N113" s="49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</row>
    <row r="114" customFormat="false" ht="12.75" hidden="false" customHeight="true" outlineLevel="0" collapsed="false">
      <c r="A114" s="143"/>
      <c r="B114" s="143"/>
      <c r="C114" s="143"/>
      <c r="D114" s="144"/>
      <c r="E114" s="145"/>
      <c r="F114" s="146"/>
      <c r="G114" s="145"/>
      <c r="H114" s="145"/>
      <c r="I114" s="145"/>
      <c r="J114" s="59"/>
      <c r="K114" s="59"/>
      <c r="L114" s="59"/>
      <c r="M114" s="59"/>
      <c r="N114" s="2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</row>
    <row r="115" customFormat="false" ht="12.75" hidden="false" customHeight="true" outlineLevel="0" collapsed="false">
      <c r="A115" s="152" t="s">
        <v>163</v>
      </c>
      <c r="B115" s="152"/>
      <c r="C115" s="152"/>
      <c r="D115" s="142" t="s">
        <v>711</v>
      </c>
      <c r="E115" s="142"/>
      <c r="F115" s="142"/>
      <c r="G115" s="142"/>
      <c r="H115" s="142"/>
      <c r="I115" s="142"/>
      <c r="J115" s="31" t="n">
        <f aca="false">SUM(J116:J122)</f>
        <v>1632.936315</v>
      </c>
      <c r="K115" s="31" t="n">
        <f aca="false">SUM(K116:K122)</f>
        <v>674.54172</v>
      </c>
      <c r="L115" s="31" t="n">
        <f aca="false">SUM(L116:L122)</f>
        <v>2307.478035</v>
      </c>
      <c r="M115" s="31" t="n">
        <f aca="false">SUM(M116:M122)</f>
        <v>2907.883819707</v>
      </c>
      <c r="N115" s="2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</row>
    <row r="116" customFormat="false" ht="31.9" hidden="false" customHeight="false" outlineLevel="0" collapsed="false">
      <c r="A116" s="40" t="s">
        <v>712</v>
      </c>
      <c r="B116" s="41" t="s">
        <v>618</v>
      </c>
      <c r="C116" s="42" t="s">
        <v>619</v>
      </c>
      <c r="D116" s="52" t="s">
        <v>620</v>
      </c>
      <c r="E116" s="44" t="s">
        <v>621</v>
      </c>
      <c r="F116" s="84" t="n">
        <v>11.87</v>
      </c>
      <c r="G116" s="47" t="n">
        <v>7.5</v>
      </c>
      <c r="H116" s="47" t="n">
        <v>17.23</v>
      </c>
      <c r="I116" s="47" t="n">
        <f aca="false">SUM(G116:H116)</f>
        <v>24.73</v>
      </c>
      <c r="J116" s="47" t="n">
        <f aca="false">G116*F116</f>
        <v>89.025</v>
      </c>
      <c r="K116" s="47" t="n">
        <f aca="false">H116*F116</f>
        <v>204.5201</v>
      </c>
      <c r="L116" s="47" t="n">
        <f aca="false">I116*F116</f>
        <v>293.5451</v>
      </c>
      <c r="M116" s="48" t="n">
        <f aca="false">L116*(1+$M$4)</f>
        <v>369.92553502</v>
      </c>
      <c r="N116" s="49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</row>
    <row r="117" customFormat="false" ht="42.15" hidden="false" customHeight="false" outlineLevel="0" collapsed="false">
      <c r="A117" s="40" t="s">
        <v>713</v>
      </c>
      <c r="B117" s="41" t="s">
        <v>623</v>
      </c>
      <c r="C117" s="42" t="s">
        <v>481</v>
      </c>
      <c r="D117" s="52" t="s">
        <v>482</v>
      </c>
      <c r="E117" s="44" t="s">
        <v>625</v>
      </c>
      <c r="F117" s="84" t="n">
        <v>0.3561</v>
      </c>
      <c r="G117" s="47" t="n">
        <v>372.95</v>
      </c>
      <c r="H117" s="47" t="n">
        <v>66.6</v>
      </c>
      <c r="I117" s="47" t="n">
        <f aca="false">SUM(G117:H117)</f>
        <v>439.55</v>
      </c>
      <c r="J117" s="47" t="n">
        <f aca="false">G117*F117</f>
        <v>132.807495</v>
      </c>
      <c r="K117" s="47" t="n">
        <f aca="false">H117*F117</f>
        <v>23.71626</v>
      </c>
      <c r="L117" s="47" t="n">
        <f aca="false">I117*F117</f>
        <v>156.523755</v>
      </c>
      <c r="M117" s="48" t="n">
        <f aca="false">L117*(1+$M$4)</f>
        <v>197.251236051</v>
      </c>
      <c r="N117" s="49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</row>
    <row r="118" customFormat="false" ht="42.15" hidden="false" customHeight="false" outlineLevel="0" collapsed="false">
      <c r="A118" s="40" t="s">
        <v>714</v>
      </c>
      <c r="B118" s="41" t="s">
        <v>627</v>
      </c>
      <c r="C118" s="42" t="s">
        <v>296</v>
      </c>
      <c r="D118" s="52" t="s">
        <v>297</v>
      </c>
      <c r="E118" s="44" t="s">
        <v>621</v>
      </c>
      <c r="F118" s="84" t="n">
        <v>11.87</v>
      </c>
      <c r="G118" s="47" t="n">
        <v>75.45</v>
      </c>
      <c r="H118" s="47" t="n">
        <v>8.62</v>
      </c>
      <c r="I118" s="47" t="n">
        <f aca="false">SUM(G118:H118)</f>
        <v>84.07</v>
      </c>
      <c r="J118" s="47" t="n">
        <f aca="false">G118*F118</f>
        <v>895.5915</v>
      </c>
      <c r="K118" s="47" t="n">
        <f aca="false">H118*F118</f>
        <v>102.3194</v>
      </c>
      <c r="L118" s="47" t="n">
        <f aca="false">I118*F118</f>
        <v>997.9109</v>
      </c>
      <c r="M118" s="48" t="n">
        <f aca="false">L118*(1+$M$4)</f>
        <v>1257.56731618</v>
      </c>
      <c r="N118" s="49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</row>
    <row r="119" customFormat="false" ht="42.15" hidden="false" customHeight="false" outlineLevel="0" collapsed="false">
      <c r="A119" s="40" t="s">
        <v>715</v>
      </c>
      <c r="B119" s="41" t="s">
        <v>629</v>
      </c>
      <c r="C119" s="42" t="s">
        <v>296</v>
      </c>
      <c r="D119" s="52" t="s">
        <v>297</v>
      </c>
      <c r="E119" s="44" t="s">
        <v>621</v>
      </c>
      <c r="F119" s="84" t="n">
        <v>1.316</v>
      </c>
      <c r="G119" s="47" t="n">
        <v>75.45</v>
      </c>
      <c r="H119" s="47" t="n">
        <v>8.62</v>
      </c>
      <c r="I119" s="47" t="n">
        <f aca="false">SUM(G119:H119)</f>
        <v>84.07</v>
      </c>
      <c r="J119" s="47" t="n">
        <f aca="false">G119*F119</f>
        <v>99.2922</v>
      </c>
      <c r="K119" s="47" t="n">
        <f aca="false">H119*F119</f>
        <v>11.34392</v>
      </c>
      <c r="L119" s="47" t="n">
        <f aca="false">I119*F119</f>
        <v>110.63612</v>
      </c>
      <c r="M119" s="48" t="n">
        <f aca="false">L119*(1+$M$4)</f>
        <v>139.423638424</v>
      </c>
      <c r="N119" s="49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</row>
    <row r="120" customFormat="false" ht="21.65" hidden="false" customHeight="false" outlineLevel="0" collapsed="false">
      <c r="A120" s="40" t="s">
        <v>716</v>
      </c>
      <c r="B120" s="41" t="s">
        <v>631</v>
      </c>
      <c r="C120" s="42" t="s">
        <v>323</v>
      </c>
      <c r="D120" s="52" t="s">
        <v>324</v>
      </c>
      <c r="E120" s="44" t="s">
        <v>621</v>
      </c>
      <c r="F120" s="84" t="n">
        <v>39.794</v>
      </c>
      <c r="G120" s="47" t="n">
        <v>2.25</v>
      </c>
      <c r="H120" s="47" t="n">
        <v>1.85</v>
      </c>
      <c r="I120" s="47" t="n">
        <f aca="false">SUM(G120:H120)</f>
        <v>4.1</v>
      </c>
      <c r="J120" s="47" t="n">
        <f aca="false">G120*F120</f>
        <v>89.5365</v>
      </c>
      <c r="K120" s="47" t="n">
        <f aca="false">H120*F120</f>
        <v>73.6189</v>
      </c>
      <c r="L120" s="47" t="n">
        <f aca="false">I120*F120</f>
        <v>163.1554</v>
      </c>
      <c r="M120" s="48" t="n">
        <f aca="false">L120*(1+$M$4)</f>
        <v>205.60843508</v>
      </c>
      <c r="N120" s="49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</row>
    <row r="121" customFormat="false" ht="31.9" hidden="false" customHeight="false" outlineLevel="0" collapsed="false">
      <c r="A121" s="40" t="s">
        <v>717</v>
      </c>
      <c r="B121" s="41" t="s">
        <v>633</v>
      </c>
      <c r="C121" s="42" t="s">
        <v>517</v>
      </c>
      <c r="D121" s="52" t="s">
        <v>518</v>
      </c>
      <c r="E121" s="44" t="s">
        <v>621</v>
      </c>
      <c r="F121" s="84" t="n">
        <v>19.74</v>
      </c>
      <c r="G121" s="47" t="n">
        <v>8.29</v>
      </c>
      <c r="H121" s="47" t="n">
        <v>8.54</v>
      </c>
      <c r="I121" s="47" t="n">
        <f aca="false">SUM(G121:H121)</f>
        <v>16.83</v>
      </c>
      <c r="J121" s="47" t="n">
        <f aca="false">G121*F121</f>
        <v>163.6446</v>
      </c>
      <c r="K121" s="47" t="n">
        <f aca="false">H121*F121</f>
        <v>168.5796</v>
      </c>
      <c r="L121" s="47" t="n">
        <f aca="false">I121*F121</f>
        <v>332.2242</v>
      </c>
      <c r="M121" s="48" t="n">
        <f aca="false">L121*(1+$M$4)</f>
        <v>418.66893684</v>
      </c>
      <c r="N121" s="49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</row>
    <row r="122" customFormat="false" ht="31.9" hidden="false" customHeight="false" outlineLevel="0" collapsed="false">
      <c r="A122" s="40" t="s">
        <v>718</v>
      </c>
      <c r="B122" s="41" t="s">
        <v>635</v>
      </c>
      <c r="C122" s="42" t="s">
        <v>521</v>
      </c>
      <c r="D122" s="52" t="s">
        <v>522</v>
      </c>
      <c r="E122" s="44" t="s">
        <v>621</v>
      </c>
      <c r="F122" s="84" t="n">
        <v>20.054</v>
      </c>
      <c r="G122" s="47" t="n">
        <v>8.13</v>
      </c>
      <c r="H122" s="47" t="n">
        <v>4.51</v>
      </c>
      <c r="I122" s="47" t="n">
        <f aca="false">SUM(G122:H122)</f>
        <v>12.64</v>
      </c>
      <c r="J122" s="47" t="n">
        <f aca="false">G122*F122</f>
        <v>163.03902</v>
      </c>
      <c r="K122" s="47" t="n">
        <f aca="false">H122*F122</f>
        <v>90.44354</v>
      </c>
      <c r="L122" s="47" t="n">
        <f aca="false">I122*F122</f>
        <v>253.48256</v>
      </c>
      <c r="M122" s="48" t="n">
        <f aca="false">L122*(1+$M$4)</f>
        <v>319.438722112</v>
      </c>
      <c r="N122" s="49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</row>
    <row r="123" customFormat="false" ht="12.75" hidden="false" customHeight="true" outlineLevel="0" collapsed="false">
      <c r="A123" s="143"/>
      <c r="B123" s="143"/>
      <c r="C123" s="143"/>
      <c r="D123" s="144"/>
      <c r="E123" s="145"/>
      <c r="F123" s="146"/>
      <c r="G123" s="145"/>
      <c r="H123" s="145"/>
      <c r="I123" s="145"/>
      <c r="J123" s="59"/>
      <c r="K123" s="59"/>
      <c r="L123" s="59"/>
      <c r="M123" s="59"/>
      <c r="N123" s="2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</row>
    <row r="124" customFormat="false" ht="12.75" hidden="false" customHeight="true" outlineLevel="0" collapsed="false">
      <c r="A124" s="152" t="s">
        <v>166</v>
      </c>
      <c r="B124" s="152"/>
      <c r="C124" s="152"/>
      <c r="D124" s="142" t="s">
        <v>719</v>
      </c>
      <c r="E124" s="142"/>
      <c r="F124" s="142"/>
      <c r="G124" s="142"/>
      <c r="H124" s="142"/>
      <c r="I124" s="142"/>
      <c r="J124" s="31" t="n">
        <f aca="false">SUM(J125:J131)</f>
        <v>2362.849305</v>
      </c>
      <c r="K124" s="31" t="n">
        <f aca="false">SUM(K125:K131)</f>
        <v>972.39004</v>
      </c>
      <c r="L124" s="31" t="n">
        <f aca="false">SUM(L125:L131)</f>
        <v>3335.239345</v>
      </c>
      <c r="M124" s="31" t="n">
        <f aca="false">SUM(M125:M131)</f>
        <v>4203.068622569</v>
      </c>
      <c r="N124" s="2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</row>
    <row r="125" customFormat="false" ht="31.9" hidden="false" customHeight="false" outlineLevel="0" collapsed="false">
      <c r="A125" s="40" t="s">
        <v>720</v>
      </c>
      <c r="B125" s="41" t="s">
        <v>618</v>
      </c>
      <c r="C125" s="42" t="s">
        <v>619</v>
      </c>
      <c r="D125" s="52" t="s">
        <v>620</v>
      </c>
      <c r="E125" s="44" t="s">
        <v>621</v>
      </c>
      <c r="F125" s="84" t="n">
        <v>17.29</v>
      </c>
      <c r="G125" s="47" t="n">
        <v>7.5</v>
      </c>
      <c r="H125" s="47" t="n">
        <v>17.23</v>
      </c>
      <c r="I125" s="47" t="n">
        <f aca="false">SUM(G125:H125)</f>
        <v>24.73</v>
      </c>
      <c r="J125" s="47" t="n">
        <f aca="false">G125*F125</f>
        <v>129.675</v>
      </c>
      <c r="K125" s="47" t="n">
        <f aca="false">H125*F125</f>
        <v>297.9067</v>
      </c>
      <c r="L125" s="47" t="n">
        <f aca="false">I125*F125</f>
        <v>427.5817</v>
      </c>
      <c r="M125" s="48" t="n">
        <f aca="false">L125*(1+$M$4)</f>
        <v>538.83845834</v>
      </c>
      <c r="N125" s="49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</row>
    <row r="126" customFormat="false" ht="42.15" hidden="false" customHeight="false" outlineLevel="0" collapsed="false">
      <c r="A126" s="40" t="s">
        <v>721</v>
      </c>
      <c r="B126" s="41" t="s">
        <v>623</v>
      </c>
      <c r="C126" s="42" t="s">
        <v>481</v>
      </c>
      <c r="D126" s="52" t="s">
        <v>482</v>
      </c>
      <c r="E126" s="44" t="s">
        <v>625</v>
      </c>
      <c r="F126" s="84" t="n">
        <v>0.5187</v>
      </c>
      <c r="G126" s="47" t="n">
        <v>372.95</v>
      </c>
      <c r="H126" s="47" t="n">
        <v>66.6</v>
      </c>
      <c r="I126" s="47" t="n">
        <f aca="false">SUM(G126:H126)</f>
        <v>439.55</v>
      </c>
      <c r="J126" s="47" t="n">
        <f aca="false">G126*F126</f>
        <v>193.449165</v>
      </c>
      <c r="K126" s="47" t="n">
        <f aca="false">H126*F126</f>
        <v>34.54542</v>
      </c>
      <c r="L126" s="47" t="n">
        <f aca="false">I126*F126</f>
        <v>227.994585</v>
      </c>
      <c r="M126" s="48" t="n">
        <f aca="false">L126*(1+$M$4)</f>
        <v>287.318776017</v>
      </c>
      <c r="N126" s="49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</row>
    <row r="127" customFormat="false" ht="42.15" hidden="false" customHeight="false" outlineLevel="0" collapsed="false">
      <c r="A127" s="40" t="s">
        <v>722</v>
      </c>
      <c r="B127" s="41" t="s">
        <v>627</v>
      </c>
      <c r="C127" s="42" t="s">
        <v>296</v>
      </c>
      <c r="D127" s="52" t="s">
        <v>297</v>
      </c>
      <c r="E127" s="44" t="s">
        <v>621</v>
      </c>
      <c r="F127" s="84" t="n">
        <v>17.29</v>
      </c>
      <c r="G127" s="47" t="n">
        <v>75.45</v>
      </c>
      <c r="H127" s="47" t="n">
        <v>8.62</v>
      </c>
      <c r="I127" s="47" t="n">
        <f aca="false">SUM(G127:H127)</f>
        <v>84.07</v>
      </c>
      <c r="J127" s="47" t="n">
        <f aca="false">G127*F127</f>
        <v>1304.5305</v>
      </c>
      <c r="K127" s="47" t="n">
        <f aca="false">H127*F127</f>
        <v>149.0398</v>
      </c>
      <c r="L127" s="47" t="n">
        <f aca="false">I127*F127</f>
        <v>1453.5703</v>
      </c>
      <c r="M127" s="48" t="n">
        <f aca="false">L127*(1+$M$4)</f>
        <v>1831.78929206</v>
      </c>
      <c r="N127" s="49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</row>
    <row r="128" customFormat="false" ht="42.15" hidden="false" customHeight="false" outlineLevel="0" collapsed="false">
      <c r="A128" s="40" t="s">
        <v>723</v>
      </c>
      <c r="B128" s="41" t="s">
        <v>629</v>
      </c>
      <c r="C128" s="42" t="s">
        <v>296</v>
      </c>
      <c r="D128" s="52" t="s">
        <v>297</v>
      </c>
      <c r="E128" s="44" t="s">
        <v>621</v>
      </c>
      <c r="F128" s="84" t="n">
        <v>1.892</v>
      </c>
      <c r="G128" s="47" t="n">
        <v>75.45</v>
      </c>
      <c r="H128" s="47" t="n">
        <v>8.62</v>
      </c>
      <c r="I128" s="47" t="n">
        <f aca="false">SUM(G128:H128)</f>
        <v>84.07</v>
      </c>
      <c r="J128" s="47" t="n">
        <f aca="false">G128*F128</f>
        <v>142.7514</v>
      </c>
      <c r="K128" s="47" t="n">
        <f aca="false">H128*F128</f>
        <v>16.30904</v>
      </c>
      <c r="L128" s="47" t="n">
        <f aca="false">I128*F128</f>
        <v>159.06044</v>
      </c>
      <c r="M128" s="48" t="n">
        <f aca="false">L128*(1+$M$4)</f>
        <v>200.447966488</v>
      </c>
      <c r="N128" s="49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</row>
    <row r="129" customFormat="false" ht="21.65" hidden="false" customHeight="false" outlineLevel="0" collapsed="false">
      <c r="A129" s="40" t="s">
        <v>724</v>
      </c>
      <c r="B129" s="41" t="s">
        <v>631</v>
      </c>
      <c r="C129" s="42" t="s">
        <v>323</v>
      </c>
      <c r="D129" s="52" t="s">
        <v>324</v>
      </c>
      <c r="E129" s="44" t="s">
        <v>621</v>
      </c>
      <c r="F129" s="84" t="n">
        <v>56.638</v>
      </c>
      <c r="G129" s="47" t="n">
        <v>2.25</v>
      </c>
      <c r="H129" s="47" t="n">
        <v>1.85</v>
      </c>
      <c r="I129" s="47" t="n">
        <f aca="false">SUM(G129:H129)</f>
        <v>4.1</v>
      </c>
      <c r="J129" s="47" t="n">
        <f aca="false">G129*F129</f>
        <v>127.4355</v>
      </c>
      <c r="K129" s="47" t="n">
        <f aca="false">H129*F129</f>
        <v>104.7803</v>
      </c>
      <c r="L129" s="47" t="n">
        <f aca="false">I129*F129</f>
        <v>232.2158</v>
      </c>
      <c r="M129" s="48" t="n">
        <f aca="false">L129*(1+$M$4)</f>
        <v>292.63835116</v>
      </c>
      <c r="N129" s="49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</row>
    <row r="130" customFormat="false" ht="31.9" hidden="false" customHeight="false" outlineLevel="0" collapsed="false">
      <c r="A130" s="40" t="s">
        <v>725</v>
      </c>
      <c r="B130" s="41" t="s">
        <v>633</v>
      </c>
      <c r="C130" s="42" t="s">
        <v>517</v>
      </c>
      <c r="D130" s="52" t="s">
        <v>518</v>
      </c>
      <c r="E130" s="44" t="s">
        <v>621</v>
      </c>
      <c r="F130" s="84" t="n">
        <v>28.38</v>
      </c>
      <c r="G130" s="47" t="n">
        <v>8.29</v>
      </c>
      <c r="H130" s="47" t="n">
        <v>8.54</v>
      </c>
      <c r="I130" s="47" t="n">
        <f aca="false">SUM(G130:H130)</f>
        <v>16.83</v>
      </c>
      <c r="J130" s="47" t="n">
        <f aca="false">G130*F130</f>
        <v>235.2702</v>
      </c>
      <c r="K130" s="47" t="n">
        <f aca="false">H130*F130</f>
        <v>242.3652</v>
      </c>
      <c r="L130" s="47" t="n">
        <f aca="false">I130*F130</f>
        <v>477.6354</v>
      </c>
      <c r="M130" s="48" t="n">
        <f aca="false">L130*(1+$M$4)</f>
        <v>601.91613108</v>
      </c>
      <c r="N130" s="49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</row>
    <row r="131" customFormat="false" ht="31.9" hidden="false" customHeight="false" outlineLevel="0" collapsed="false">
      <c r="A131" s="40" t="s">
        <v>726</v>
      </c>
      <c r="B131" s="41" t="s">
        <v>635</v>
      </c>
      <c r="C131" s="42" t="s">
        <v>521</v>
      </c>
      <c r="D131" s="52" t="s">
        <v>522</v>
      </c>
      <c r="E131" s="44" t="s">
        <v>621</v>
      </c>
      <c r="F131" s="84" t="n">
        <v>28.258</v>
      </c>
      <c r="G131" s="47" t="n">
        <v>8.13</v>
      </c>
      <c r="H131" s="47" t="n">
        <v>4.51</v>
      </c>
      <c r="I131" s="47" t="n">
        <f aca="false">SUM(G131:H131)</f>
        <v>12.64</v>
      </c>
      <c r="J131" s="47" t="n">
        <f aca="false">G131*F131</f>
        <v>229.73754</v>
      </c>
      <c r="K131" s="47" t="n">
        <f aca="false">H131*F131</f>
        <v>127.44358</v>
      </c>
      <c r="L131" s="47" t="n">
        <f aca="false">I131*F131</f>
        <v>357.18112</v>
      </c>
      <c r="M131" s="48" t="n">
        <f aca="false">L131*(1+$M$4)</f>
        <v>450.119647424</v>
      </c>
      <c r="N131" s="49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</row>
    <row r="132" customFormat="false" ht="12.75" hidden="false" customHeight="true" outlineLevel="0" collapsed="false">
      <c r="A132" s="63"/>
      <c r="B132" s="64"/>
      <c r="C132" s="63"/>
      <c r="D132" s="3"/>
      <c r="E132" s="13"/>
      <c r="F132" s="65"/>
      <c r="G132" s="13"/>
      <c r="H132" s="13"/>
      <c r="I132" s="13"/>
      <c r="J132" s="13"/>
      <c r="K132" s="13"/>
      <c r="L132" s="13"/>
      <c r="M132" s="13"/>
      <c r="N132" s="2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</row>
    <row r="133" customFormat="false" ht="12.75" hidden="false" customHeight="true" outlineLevel="0" collapsed="false">
      <c r="A133" s="140" t="s">
        <v>218</v>
      </c>
      <c r="B133" s="141"/>
      <c r="C133" s="29"/>
      <c r="D133" s="142" t="s">
        <v>727</v>
      </c>
      <c r="E133" s="142"/>
      <c r="F133" s="142"/>
      <c r="G133" s="142"/>
      <c r="H133" s="142"/>
      <c r="I133" s="142"/>
      <c r="J133" s="31" t="n">
        <f aca="false">J135+J144+J153</f>
        <v>7086.32724</v>
      </c>
      <c r="K133" s="31" t="n">
        <f aca="false">K135+K144+K153</f>
        <v>2883.576955</v>
      </c>
      <c r="L133" s="31" t="n">
        <f aca="false">L135+L144+L153</f>
        <v>9969.904195</v>
      </c>
      <c r="M133" s="31" t="n">
        <f aca="false">M135+M144+M153</f>
        <v>12564.073266539</v>
      </c>
      <c r="N133" s="26" t="n">
        <f aca="false">M133</f>
        <v>12564.073266539</v>
      </c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</row>
    <row r="134" customFormat="false" ht="12.75" hidden="false" customHeight="true" outlineLevel="0" collapsed="false">
      <c r="A134" s="143"/>
      <c r="B134" s="143"/>
      <c r="C134" s="143"/>
      <c r="D134" s="144"/>
      <c r="E134" s="145"/>
      <c r="F134" s="146"/>
      <c r="G134" s="145"/>
      <c r="H134" s="145"/>
      <c r="I134" s="145"/>
      <c r="J134" s="59"/>
      <c r="K134" s="59"/>
      <c r="L134" s="59"/>
      <c r="M134" s="59"/>
      <c r="N134" s="2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</row>
    <row r="135" customFormat="false" ht="12.75" hidden="false" customHeight="true" outlineLevel="0" collapsed="false">
      <c r="A135" s="152" t="s">
        <v>220</v>
      </c>
      <c r="B135" s="152"/>
      <c r="C135" s="152"/>
      <c r="D135" s="142" t="s">
        <v>728</v>
      </c>
      <c r="E135" s="142"/>
      <c r="F135" s="142"/>
      <c r="G135" s="142"/>
      <c r="H135" s="142"/>
      <c r="I135" s="142"/>
      <c r="J135" s="31" t="n">
        <f aca="false">SUM(J136:J142)</f>
        <v>3499.298025</v>
      </c>
      <c r="K135" s="31" t="n">
        <f aca="false">SUM(K136:K142)</f>
        <v>1421.735975</v>
      </c>
      <c r="L135" s="31" t="n">
        <f aca="false">SUM(L136:L142)</f>
        <v>4921.034</v>
      </c>
      <c r="M135" s="31" t="n">
        <f aca="false">SUM(M136:M142)</f>
        <v>6201.4870468</v>
      </c>
      <c r="N135" s="2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</row>
    <row r="136" customFormat="false" ht="31.9" hidden="false" customHeight="false" outlineLevel="0" collapsed="false">
      <c r="A136" s="40" t="s">
        <v>729</v>
      </c>
      <c r="B136" s="41" t="s">
        <v>618</v>
      </c>
      <c r="C136" s="42" t="s">
        <v>619</v>
      </c>
      <c r="D136" s="52" t="s">
        <v>620</v>
      </c>
      <c r="E136" s="44" t="s">
        <v>621</v>
      </c>
      <c r="F136" s="84" t="n">
        <v>26.05</v>
      </c>
      <c r="G136" s="47" t="n">
        <v>7.5</v>
      </c>
      <c r="H136" s="47" t="n">
        <v>17.23</v>
      </c>
      <c r="I136" s="47" t="n">
        <f aca="false">SUM(G136:H136)</f>
        <v>24.73</v>
      </c>
      <c r="J136" s="47" t="n">
        <f aca="false">G136*F136</f>
        <v>195.375</v>
      </c>
      <c r="K136" s="47" t="n">
        <f aca="false">H136*F136</f>
        <v>448.8415</v>
      </c>
      <c r="L136" s="47" t="n">
        <f aca="false">I136*F136</f>
        <v>644.2165</v>
      </c>
      <c r="M136" s="48" t="n">
        <f aca="false">L136*(1+$M$4)</f>
        <v>811.8416333</v>
      </c>
      <c r="N136" s="49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</row>
    <row r="137" customFormat="false" ht="42.15" hidden="false" customHeight="false" outlineLevel="0" collapsed="false">
      <c r="A137" s="40" t="s">
        <v>730</v>
      </c>
      <c r="B137" s="41" t="s">
        <v>623</v>
      </c>
      <c r="C137" s="42" t="s">
        <v>481</v>
      </c>
      <c r="D137" s="52" t="s">
        <v>482</v>
      </c>
      <c r="E137" s="44" t="s">
        <v>625</v>
      </c>
      <c r="F137" s="84" t="n">
        <v>0.7815</v>
      </c>
      <c r="G137" s="47" t="n">
        <v>372.95</v>
      </c>
      <c r="H137" s="47" t="n">
        <v>66.6</v>
      </c>
      <c r="I137" s="47" t="n">
        <f aca="false">SUM(G137:H137)</f>
        <v>439.55</v>
      </c>
      <c r="J137" s="47" t="n">
        <f aca="false">G137*F137</f>
        <v>291.460425</v>
      </c>
      <c r="K137" s="47" t="n">
        <f aca="false">H137*F137</f>
        <v>52.0479</v>
      </c>
      <c r="L137" s="47" t="n">
        <f aca="false">I137*F137</f>
        <v>343.508325</v>
      </c>
      <c r="M137" s="48" t="n">
        <f aca="false">L137*(1+$M$4)</f>
        <v>432.889191165</v>
      </c>
      <c r="N137" s="49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</row>
    <row r="138" customFormat="false" ht="42.15" hidden="false" customHeight="false" outlineLevel="0" collapsed="false">
      <c r="A138" s="40" t="s">
        <v>731</v>
      </c>
      <c r="B138" s="41" t="s">
        <v>627</v>
      </c>
      <c r="C138" s="42" t="s">
        <v>296</v>
      </c>
      <c r="D138" s="52" t="s">
        <v>297</v>
      </c>
      <c r="E138" s="44" t="s">
        <v>621</v>
      </c>
      <c r="F138" s="84" t="n">
        <v>26.05</v>
      </c>
      <c r="G138" s="47" t="n">
        <v>75.45</v>
      </c>
      <c r="H138" s="47" t="n">
        <v>8.62</v>
      </c>
      <c r="I138" s="47" t="n">
        <f aca="false">SUM(G138:H138)</f>
        <v>84.07</v>
      </c>
      <c r="J138" s="47" t="n">
        <f aca="false">G138*F138</f>
        <v>1965.4725</v>
      </c>
      <c r="K138" s="47" t="n">
        <f aca="false">H138*F138</f>
        <v>224.551</v>
      </c>
      <c r="L138" s="47" t="n">
        <f aca="false">I138*F138</f>
        <v>2190.0235</v>
      </c>
      <c r="M138" s="48" t="n">
        <f aca="false">L138*(1+$M$4)</f>
        <v>2759.8676147</v>
      </c>
      <c r="N138" s="49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</row>
    <row r="139" customFormat="false" ht="42.15" hidden="false" customHeight="false" outlineLevel="0" collapsed="false">
      <c r="A139" s="40" t="s">
        <v>732</v>
      </c>
      <c r="B139" s="41" t="s">
        <v>629</v>
      </c>
      <c r="C139" s="42" t="s">
        <v>296</v>
      </c>
      <c r="D139" s="52" t="s">
        <v>297</v>
      </c>
      <c r="E139" s="44" t="s">
        <v>621</v>
      </c>
      <c r="F139" s="84" t="n">
        <v>2.67</v>
      </c>
      <c r="G139" s="47" t="n">
        <v>75.45</v>
      </c>
      <c r="H139" s="47" t="n">
        <v>8.62</v>
      </c>
      <c r="I139" s="47" t="n">
        <f aca="false">SUM(G139:H139)</f>
        <v>84.07</v>
      </c>
      <c r="J139" s="47" t="n">
        <f aca="false">G139*F139</f>
        <v>201.4515</v>
      </c>
      <c r="K139" s="47" t="n">
        <f aca="false">H139*F139</f>
        <v>23.0154</v>
      </c>
      <c r="L139" s="47" t="n">
        <f aca="false">I139*F139</f>
        <v>224.4669</v>
      </c>
      <c r="M139" s="48" t="n">
        <f aca="false">L139*(1+$M$4)</f>
        <v>282.87318738</v>
      </c>
      <c r="N139" s="49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</row>
    <row r="140" customFormat="false" ht="21.65" hidden="false" customHeight="false" outlineLevel="0" collapsed="false">
      <c r="A140" s="40" t="s">
        <v>733</v>
      </c>
      <c r="B140" s="41" t="s">
        <v>631</v>
      </c>
      <c r="C140" s="42" t="s">
        <v>323</v>
      </c>
      <c r="D140" s="52" t="s">
        <v>324</v>
      </c>
      <c r="E140" s="44" t="s">
        <v>621</v>
      </c>
      <c r="F140" s="84" t="n">
        <v>80.85</v>
      </c>
      <c r="G140" s="47" t="n">
        <v>2.25</v>
      </c>
      <c r="H140" s="47" t="n">
        <v>1.85</v>
      </c>
      <c r="I140" s="47" t="n">
        <f aca="false">SUM(G140:H140)</f>
        <v>4.1</v>
      </c>
      <c r="J140" s="47" t="n">
        <f aca="false">G140*F140</f>
        <v>181.9125</v>
      </c>
      <c r="K140" s="47" t="n">
        <f aca="false">H140*F140</f>
        <v>149.5725</v>
      </c>
      <c r="L140" s="47" t="n">
        <f aca="false">I140*F140</f>
        <v>331.485</v>
      </c>
      <c r="M140" s="48" t="n">
        <f aca="false">L140*(1+$M$4)</f>
        <v>417.737397</v>
      </c>
      <c r="N140" s="49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</row>
    <row r="141" customFormat="false" ht="31.9" hidden="false" customHeight="false" outlineLevel="0" collapsed="false">
      <c r="A141" s="40" t="s">
        <v>734</v>
      </c>
      <c r="B141" s="41" t="s">
        <v>633</v>
      </c>
      <c r="C141" s="42" t="s">
        <v>517</v>
      </c>
      <c r="D141" s="52" t="s">
        <v>518</v>
      </c>
      <c r="E141" s="44" t="s">
        <v>621</v>
      </c>
      <c r="F141" s="84" t="n">
        <v>39.4725</v>
      </c>
      <c r="G141" s="47" t="n">
        <v>8.29</v>
      </c>
      <c r="H141" s="47" t="n">
        <v>8.54</v>
      </c>
      <c r="I141" s="47" t="n">
        <f aca="false">SUM(G141:H141)</f>
        <v>16.83</v>
      </c>
      <c r="J141" s="47" t="n">
        <f aca="false">G141*F141</f>
        <v>327.227025</v>
      </c>
      <c r="K141" s="47" t="n">
        <f aca="false">H141*F141</f>
        <v>337.09515</v>
      </c>
      <c r="L141" s="47" t="n">
        <f aca="false">I141*F141</f>
        <v>664.322175</v>
      </c>
      <c r="M141" s="48" t="n">
        <f aca="false">L141*(1+$M$4)</f>
        <v>837.178804935</v>
      </c>
      <c r="N141" s="49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</row>
    <row r="142" customFormat="false" ht="31.9" hidden="false" customHeight="false" outlineLevel="0" collapsed="false">
      <c r="A142" s="40" t="s">
        <v>735</v>
      </c>
      <c r="B142" s="41" t="s">
        <v>635</v>
      </c>
      <c r="C142" s="42" t="s">
        <v>521</v>
      </c>
      <c r="D142" s="52" t="s">
        <v>522</v>
      </c>
      <c r="E142" s="44" t="s">
        <v>621</v>
      </c>
      <c r="F142" s="84" t="n">
        <v>41.3775</v>
      </c>
      <c r="G142" s="47" t="n">
        <v>8.13</v>
      </c>
      <c r="H142" s="47" t="n">
        <v>4.51</v>
      </c>
      <c r="I142" s="47" t="n">
        <f aca="false">SUM(G142:H142)</f>
        <v>12.64</v>
      </c>
      <c r="J142" s="47" t="n">
        <f aca="false">G142*F142</f>
        <v>336.399075</v>
      </c>
      <c r="K142" s="47" t="n">
        <f aca="false">H142*F142</f>
        <v>186.612525</v>
      </c>
      <c r="L142" s="47" t="n">
        <f aca="false">I142*F142</f>
        <v>523.0116</v>
      </c>
      <c r="M142" s="48" t="n">
        <f aca="false">L142*(1+$M$4)</f>
        <v>659.09921832</v>
      </c>
      <c r="N142" s="49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</row>
    <row r="143" customFormat="false" ht="12.75" hidden="false" customHeight="true" outlineLevel="0" collapsed="false">
      <c r="A143" s="143"/>
      <c r="B143" s="143"/>
      <c r="C143" s="143"/>
      <c r="D143" s="144"/>
      <c r="E143" s="145"/>
      <c r="F143" s="146"/>
      <c r="G143" s="145"/>
      <c r="H143" s="145"/>
      <c r="I143" s="145"/>
      <c r="J143" s="59"/>
      <c r="K143" s="59"/>
      <c r="L143" s="59"/>
      <c r="M143" s="59"/>
      <c r="N143" s="2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</row>
    <row r="144" customFormat="false" ht="12.75" hidden="false" customHeight="true" outlineLevel="0" collapsed="false">
      <c r="A144" s="152" t="s">
        <v>224</v>
      </c>
      <c r="B144" s="152"/>
      <c r="C144" s="152"/>
      <c r="D144" s="142" t="s">
        <v>736</v>
      </c>
      <c r="E144" s="142"/>
      <c r="F144" s="142"/>
      <c r="G144" s="142"/>
      <c r="H144" s="142"/>
      <c r="I144" s="142"/>
      <c r="J144" s="31" t="n">
        <f aca="false">SUM(J145:J151)</f>
        <v>1791.020385</v>
      </c>
      <c r="K144" s="31" t="n">
        <f aca="false">SUM(K145:K151)</f>
        <v>737.31168</v>
      </c>
      <c r="L144" s="31" t="n">
        <f aca="false">SUM(L145:L151)</f>
        <v>2528.332065</v>
      </c>
      <c r="M144" s="31" t="n">
        <f aca="false">SUM(M145:M151)</f>
        <v>3186.204068313</v>
      </c>
      <c r="N144" s="2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</row>
    <row r="145" customFormat="false" ht="31.9" hidden="false" customHeight="false" outlineLevel="0" collapsed="false">
      <c r="A145" s="40" t="s">
        <v>737</v>
      </c>
      <c r="B145" s="41" t="s">
        <v>618</v>
      </c>
      <c r="C145" s="42" t="s">
        <v>619</v>
      </c>
      <c r="D145" s="52" t="s">
        <v>620</v>
      </c>
      <c r="E145" s="44" t="s">
        <v>621</v>
      </c>
      <c r="F145" s="84" t="n">
        <v>13.05</v>
      </c>
      <c r="G145" s="47" t="n">
        <v>7.5</v>
      </c>
      <c r="H145" s="47" t="n">
        <v>17.23</v>
      </c>
      <c r="I145" s="47" t="n">
        <f aca="false">SUM(G145:H145)</f>
        <v>24.73</v>
      </c>
      <c r="J145" s="47" t="n">
        <f aca="false">G145*F145</f>
        <v>97.875</v>
      </c>
      <c r="K145" s="47" t="n">
        <f aca="false">H145*F145</f>
        <v>224.8515</v>
      </c>
      <c r="L145" s="47" t="n">
        <f aca="false">I145*F145</f>
        <v>322.7265</v>
      </c>
      <c r="M145" s="48" t="n">
        <f aca="false">L145*(1+$M$4)</f>
        <v>406.6999353</v>
      </c>
      <c r="N145" s="49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</row>
    <row r="146" customFormat="false" ht="42.15" hidden="false" customHeight="false" outlineLevel="0" collapsed="false">
      <c r="A146" s="40" t="s">
        <v>738</v>
      </c>
      <c r="B146" s="41" t="s">
        <v>623</v>
      </c>
      <c r="C146" s="42" t="s">
        <v>481</v>
      </c>
      <c r="D146" s="52" t="s">
        <v>482</v>
      </c>
      <c r="E146" s="44" t="s">
        <v>625</v>
      </c>
      <c r="F146" s="84" t="n">
        <v>0.3915</v>
      </c>
      <c r="G146" s="47" t="n">
        <v>372.95</v>
      </c>
      <c r="H146" s="47" t="n">
        <v>66.6</v>
      </c>
      <c r="I146" s="47" t="n">
        <f aca="false">SUM(G146:H146)</f>
        <v>439.55</v>
      </c>
      <c r="J146" s="47" t="n">
        <f aca="false">G146*F146</f>
        <v>146.009925</v>
      </c>
      <c r="K146" s="47" t="n">
        <f aca="false">H146*F146</f>
        <v>26.0739</v>
      </c>
      <c r="L146" s="47" t="n">
        <f aca="false">I146*F146</f>
        <v>172.083825</v>
      </c>
      <c r="M146" s="48" t="n">
        <f aca="false">L146*(1+$M$4)</f>
        <v>216.860036265</v>
      </c>
      <c r="N146" s="49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</row>
    <row r="147" customFormat="false" ht="42.15" hidden="false" customHeight="false" outlineLevel="0" collapsed="false">
      <c r="A147" s="40" t="s">
        <v>739</v>
      </c>
      <c r="B147" s="41" t="s">
        <v>627</v>
      </c>
      <c r="C147" s="42" t="s">
        <v>296</v>
      </c>
      <c r="D147" s="52" t="s">
        <v>297</v>
      </c>
      <c r="E147" s="44" t="s">
        <v>621</v>
      </c>
      <c r="F147" s="84" t="n">
        <v>13.05</v>
      </c>
      <c r="G147" s="47" t="n">
        <v>75.45</v>
      </c>
      <c r="H147" s="47" t="n">
        <v>8.62</v>
      </c>
      <c r="I147" s="47" t="n">
        <f aca="false">SUM(G147:H147)</f>
        <v>84.07</v>
      </c>
      <c r="J147" s="47" t="n">
        <f aca="false">G147*F147</f>
        <v>984.6225</v>
      </c>
      <c r="K147" s="47" t="n">
        <f aca="false">H147*F147</f>
        <v>112.491</v>
      </c>
      <c r="L147" s="47" t="n">
        <f aca="false">I147*F147</f>
        <v>1097.1135</v>
      </c>
      <c r="M147" s="48" t="n">
        <f aca="false">L147*(1+$M$4)</f>
        <v>1382.5824327</v>
      </c>
      <c r="N147" s="49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</row>
    <row r="148" customFormat="false" ht="42.15" hidden="false" customHeight="false" outlineLevel="0" collapsed="false">
      <c r="A148" s="40" t="s">
        <v>740</v>
      </c>
      <c r="B148" s="41" t="s">
        <v>629</v>
      </c>
      <c r="C148" s="42" t="s">
        <v>296</v>
      </c>
      <c r="D148" s="52" t="s">
        <v>297</v>
      </c>
      <c r="E148" s="44" t="s">
        <v>621</v>
      </c>
      <c r="F148" s="84" t="n">
        <v>1.368</v>
      </c>
      <c r="G148" s="47" t="n">
        <v>75.45</v>
      </c>
      <c r="H148" s="47" t="n">
        <v>8.62</v>
      </c>
      <c r="I148" s="47" t="n">
        <f aca="false">SUM(G148:H148)</f>
        <v>84.07</v>
      </c>
      <c r="J148" s="47" t="n">
        <f aca="false">G148*F148</f>
        <v>103.2156</v>
      </c>
      <c r="K148" s="47" t="n">
        <f aca="false">H148*F148</f>
        <v>11.79216</v>
      </c>
      <c r="L148" s="47" t="n">
        <f aca="false">I148*F148</f>
        <v>115.00776</v>
      </c>
      <c r="M148" s="48" t="n">
        <f aca="false">L148*(1+$M$4)</f>
        <v>144.932779152</v>
      </c>
      <c r="N148" s="49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</row>
    <row r="149" customFormat="false" ht="21.65" hidden="false" customHeight="false" outlineLevel="0" collapsed="false">
      <c r="A149" s="40" t="s">
        <v>741</v>
      </c>
      <c r="B149" s="41" t="s">
        <v>631</v>
      </c>
      <c r="C149" s="42" t="s">
        <v>323</v>
      </c>
      <c r="D149" s="52" t="s">
        <v>324</v>
      </c>
      <c r="E149" s="44" t="s">
        <v>621</v>
      </c>
      <c r="F149" s="84" t="n">
        <v>43.932</v>
      </c>
      <c r="G149" s="47" t="n">
        <v>2.25</v>
      </c>
      <c r="H149" s="47" t="n">
        <v>1.85</v>
      </c>
      <c r="I149" s="47" t="n">
        <f aca="false">SUM(G149:H149)</f>
        <v>4.1</v>
      </c>
      <c r="J149" s="47" t="n">
        <f aca="false">G149*F149</f>
        <v>98.847</v>
      </c>
      <c r="K149" s="47" t="n">
        <f aca="false">H149*F149</f>
        <v>81.2742</v>
      </c>
      <c r="L149" s="47" t="n">
        <f aca="false">I149*F149</f>
        <v>180.1212</v>
      </c>
      <c r="M149" s="48" t="n">
        <f aca="false">L149*(1+$M$4)</f>
        <v>226.98873624</v>
      </c>
      <c r="N149" s="49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</row>
    <row r="150" customFormat="false" ht="31.9" hidden="false" customHeight="false" outlineLevel="0" collapsed="false">
      <c r="A150" s="40" t="s">
        <v>742</v>
      </c>
      <c r="B150" s="41" t="s">
        <v>633</v>
      </c>
      <c r="C150" s="42" t="s">
        <v>517</v>
      </c>
      <c r="D150" s="52" t="s">
        <v>518</v>
      </c>
      <c r="E150" s="44" t="s">
        <v>621</v>
      </c>
      <c r="F150" s="84" t="n">
        <v>20.52</v>
      </c>
      <c r="G150" s="47" t="n">
        <v>8.29</v>
      </c>
      <c r="H150" s="47" t="n">
        <v>8.54</v>
      </c>
      <c r="I150" s="47" t="n">
        <f aca="false">SUM(G150:H150)</f>
        <v>16.83</v>
      </c>
      <c r="J150" s="47" t="n">
        <f aca="false">G150*F150</f>
        <v>170.1108</v>
      </c>
      <c r="K150" s="47" t="n">
        <f aca="false">H150*F150</f>
        <v>175.2408</v>
      </c>
      <c r="L150" s="47" t="n">
        <f aca="false">I150*F150</f>
        <v>345.3516</v>
      </c>
      <c r="M150" s="48" t="n">
        <f aca="false">L150*(1+$M$4)</f>
        <v>435.21208632</v>
      </c>
      <c r="N150" s="49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</row>
    <row r="151" customFormat="false" ht="31.9" hidden="false" customHeight="false" outlineLevel="0" collapsed="false">
      <c r="A151" s="40" t="s">
        <v>743</v>
      </c>
      <c r="B151" s="41" t="s">
        <v>635</v>
      </c>
      <c r="C151" s="42" t="s">
        <v>521</v>
      </c>
      <c r="D151" s="52" t="s">
        <v>522</v>
      </c>
      <c r="E151" s="44" t="s">
        <v>621</v>
      </c>
      <c r="F151" s="84" t="n">
        <v>23.412</v>
      </c>
      <c r="G151" s="47" t="n">
        <v>8.13</v>
      </c>
      <c r="H151" s="47" t="n">
        <v>4.51</v>
      </c>
      <c r="I151" s="47" t="n">
        <f aca="false">SUM(G151:H151)</f>
        <v>12.64</v>
      </c>
      <c r="J151" s="47" t="n">
        <f aca="false">G151*F151</f>
        <v>190.33956</v>
      </c>
      <c r="K151" s="47" t="n">
        <f aca="false">H151*F151</f>
        <v>105.58812</v>
      </c>
      <c r="L151" s="47" t="n">
        <f aca="false">I151*F151</f>
        <v>295.92768</v>
      </c>
      <c r="M151" s="48" t="n">
        <f aca="false">L151*(1+$M$4)</f>
        <v>372.928062336</v>
      </c>
      <c r="N151" s="49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</row>
    <row r="152" customFormat="false" ht="12.75" hidden="false" customHeight="true" outlineLevel="0" collapsed="false">
      <c r="A152" s="143"/>
      <c r="B152" s="143"/>
      <c r="C152" s="143"/>
      <c r="D152" s="144"/>
      <c r="E152" s="145"/>
      <c r="F152" s="146"/>
      <c r="G152" s="145"/>
      <c r="H152" s="145"/>
      <c r="I152" s="145"/>
      <c r="J152" s="59"/>
      <c r="K152" s="59"/>
      <c r="L152" s="59"/>
      <c r="M152" s="59"/>
      <c r="N152" s="2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</row>
    <row r="153" customFormat="false" ht="12.75" hidden="false" customHeight="true" outlineLevel="0" collapsed="false">
      <c r="A153" s="152" t="s">
        <v>228</v>
      </c>
      <c r="B153" s="152"/>
      <c r="C153" s="152"/>
      <c r="D153" s="142" t="s">
        <v>744</v>
      </c>
      <c r="E153" s="142"/>
      <c r="F153" s="142"/>
      <c r="G153" s="142"/>
      <c r="H153" s="142"/>
      <c r="I153" s="142"/>
      <c r="J153" s="31" t="n">
        <f aca="false">SUM(J154:J160)</f>
        <v>1796.00883</v>
      </c>
      <c r="K153" s="31" t="n">
        <f aca="false">SUM(K154:K160)</f>
        <v>724.5293</v>
      </c>
      <c r="L153" s="31" t="n">
        <f aca="false">SUM(L154:L160)</f>
        <v>2520.53813</v>
      </c>
      <c r="M153" s="31" t="n">
        <f aca="false">SUM(M154:M160)</f>
        <v>3176.382151426</v>
      </c>
      <c r="N153" s="2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</row>
    <row r="154" customFormat="false" ht="31.9" hidden="false" customHeight="false" outlineLevel="0" collapsed="false">
      <c r="A154" s="40" t="s">
        <v>745</v>
      </c>
      <c r="B154" s="41" t="s">
        <v>618</v>
      </c>
      <c r="C154" s="42" t="s">
        <v>619</v>
      </c>
      <c r="D154" s="52" t="s">
        <v>620</v>
      </c>
      <c r="E154" s="44" t="s">
        <v>621</v>
      </c>
      <c r="F154" s="84" t="n">
        <v>13.52</v>
      </c>
      <c r="G154" s="47" t="n">
        <v>7.5</v>
      </c>
      <c r="H154" s="47" t="n">
        <v>17.23</v>
      </c>
      <c r="I154" s="47" t="n">
        <f aca="false">SUM(G154:H154)</f>
        <v>24.73</v>
      </c>
      <c r="J154" s="47" t="n">
        <f aca="false">G154*F154</f>
        <v>101.4</v>
      </c>
      <c r="K154" s="47" t="n">
        <f aca="false">H154*F154</f>
        <v>232.9496</v>
      </c>
      <c r="L154" s="47" t="n">
        <f aca="false">I154*F154</f>
        <v>334.3496</v>
      </c>
      <c r="M154" s="48" t="n">
        <f aca="false">L154*(1+$M$4)</f>
        <v>421.34736592</v>
      </c>
      <c r="N154" s="49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</row>
    <row r="155" customFormat="false" ht="42.15" hidden="false" customHeight="false" outlineLevel="0" collapsed="false">
      <c r="A155" s="40" t="s">
        <v>746</v>
      </c>
      <c r="B155" s="41" t="s">
        <v>623</v>
      </c>
      <c r="C155" s="42" t="s">
        <v>481</v>
      </c>
      <c r="D155" s="52" t="s">
        <v>482</v>
      </c>
      <c r="E155" s="44" t="s">
        <v>625</v>
      </c>
      <c r="F155" s="84" t="n">
        <v>0.4056</v>
      </c>
      <c r="G155" s="47" t="n">
        <v>372.95</v>
      </c>
      <c r="H155" s="47" t="n">
        <v>66.6</v>
      </c>
      <c r="I155" s="47" t="n">
        <f aca="false">SUM(G155:H155)</f>
        <v>439.55</v>
      </c>
      <c r="J155" s="47" t="n">
        <f aca="false">G155*F155</f>
        <v>151.26852</v>
      </c>
      <c r="K155" s="47" t="n">
        <f aca="false">H155*F155</f>
        <v>27.01296</v>
      </c>
      <c r="L155" s="47" t="n">
        <f aca="false">I155*F155</f>
        <v>178.28148</v>
      </c>
      <c r="M155" s="48" t="n">
        <f aca="false">L155*(1+$M$4)</f>
        <v>224.670321096</v>
      </c>
      <c r="N155" s="49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</row>
    <row r="156" customFormat="false" ht="42.15" hidden="false" customHeight="false" outlineLevel="0" collapsed="false">
      <c r="A156" s="40" t="s">
        <v>747</v>
      </c>
      <c r="B156" s="41" t="s">
        <v>627</v>
      </c>
      <c r="C156" s="42" t="s">
        <v>296</v>
      </c>
      <c r="D156" s="52" t="s">
        <v>297</v>
      </c>
      <c r="E156" s="44" t="s">
        <v>621</v>
      </c>
      <c r="F156" s="84" t="n">
        <v>13.52</v>
      </c>
      <c r="G156" s="47" t="n">
        <v>75.45</v>
      </c>
      <c r="H156" s="47" t="n">
        <v>8.62</v>
      </c>
      <c r="I156" s="47" t="n">
        <f aca="false">SUM(G156:H156)</f>
        <v>84.07</v>
      </c>
      <c r="J156" s="47" t="n">
        <f aca="false">G156*F156</f>
        <v>1020.084</v>
      </c>
      <c r="K156" s="47" t="n">
        <f aca="false">H156*F156</f>
        <v>116.5424</v>
      </c>
      <c r="L156" s="47" t="n">
        <f aca="false">I156*F156</f>
        <v>1136.6264</v>
      </c>
      <c r="M156" s="48" t="n">
        <f aca="false">L156*(1+$M$4)</f>
        <v>1432.37658928</v>
      </c>
      <c r="N156" s="49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</row>
    <row r="157" customFormat="false" ht="42.15" hidden="false" customHeight="false" outlineLevel="0" collapsed="false">
      <c r="A157" s="40" t="s">
        <v>748</v>
      </c>
      <c r="B157" s="41" t="s">
        <v>629</v>
      </c>
      <c r="C157" s="42" t="s">
        <v>296</v>
      </c>
      <c r="D157" s="52" t="s">
        <v>297</v>
      </c>
      <c r="E157" s="44" t="s">
        <v>621</v>
      </c>
      <c r="F157" s="84" t="n">
        <v>1.396</v>
      </c>
      <c r="G157" s="47" t="n">
        <v>75.45</v>
      </c>
      <c r="H157" s="47" t="n">
        <v>8.62</v>
      </c>
      <c r="I157" s="47" t="n">
        <f aca="false">SUM(G157:H157)</f>
        <v>84.07</v>
      </c>
      <c r="J157" s="47" t="n">
        <f aca="false">G157*F157</f>
        <v>105.3282</v>
      </c>
      <c r="K157" s="47" t="n">
        <f aca="false">H157*F157</f>
        <v>12.03352</v>
      </c>
      <c r="L157" s="47" t="n">
        <f aca="false">I157*F157</f>
        <v>117.36172</v>
      </c>
      <c r="M157" s="48" t="n">
        <f aca="false">L157*(1+$M$4)</f>
        <v>147.899239544</v>
      </c>
      <c r="N157" s="49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</row>
    <row r="158" customFormat="false" ht="21.65" hidden="false" customHeight="false" outlineLevel="0" collapsed="false">
      <c r="A158" s="40" t="s">
        <v>749</v>
      </c>
      <c r="B158" s="41" t="s">
        <v>631</v>
      </c>
      <c r="C158" s="42" t="s">
        <v>323</v>
      </c>
      <c r="D158" s="52" t="s">
        <v>324</v>
      </c>
      <c r="E158" s="44" t="s">
        <v>621</v>
      </c>
      <c r="F158" s="84" t="n">
        <v>42.114</v>
      </c>
      <c r="G158" s="47" t="n">
        <v>2.25</v>
      </c>
      <c r="H158" s="47" t="n">
        <v>1.85</v>
      </c>
      <c r="I158" s="47" t="n">
        <f aca="false">SUM(G158:H158)</f>
        <v>4.1</v>
      </c>
      <c r="J158" s="47" t="n">
        <f aca="false">G158*F158</f>
        <v>94.7565</v>
      </c>
      <c r="K158" s="47" t="n">
        <f aca="false">H158*F158</f>
        <v>77.9109</v>
      </c>
      <c r="L158" s="47" t="n">
        <f aca="false">I158*F158</f>
        <v>172.6674</v>
      </c>
      <c r="M158" s="48" t="n">
        <f aca="false">L158*(1+$M$4)</f>
        <v>217.59545748</v>
      </c>
      <c r="N158" s="49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</row>
    <row r="159" customFormat="false" ht="31.9" hidden="false" customHeight="false" outlineLevel="0" collapsed="false">
      <c r="A159" s="40" t="s">
        <v>750</v>
      </c>
      <c r="B159" s="41" t="s">
        <v>633</v>
      </c>
      <c r="C159" s="42" t="s">
        <v>517</v>
      </c>
      <c r="D159" s="52" t="s">
        <v>518</v>
      </c>
      <c r="E159" s="44" t="s">
        <v>621</v>
      </c>
      <c r="F159" s="84" t="n">
        <v>19.995</v>
      </c>
      <c r="G159" s="47" t="n">
        <v>8.29</v>
      </c>
      <c r="H159" s="47" t="n">
        <v>8.54</v>
      </c>
      <c r="I159" s="47" t="n">
        <f aca="false">SUM(G159:H159)</f>
        <v>16.83</v>
      </c>
      <c r="J159" s="47" t="n">
        <f aca="false">G159*F159</f>
        <v>165.75855</v>
      </c>
      <c r="K159" s="47" t="n">
        <f aca="false">H159*F159</f>
        <v>170.7573</v>
      </c>
      <c r="L159" s="47" t="n">
        <f aca="false">I159*F159</f>
        <v>336.51585</v>
      </c>
      <c r="M159" s="48" t="n">
        <f aca="false">L159*(1+$M$4)</f>
        <v>424.07727417</v>
      </c>
      <c r="N159" s="49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</row>
    <row r="160" customFormat="false" ht="31.9" hidden="false" customHeight="false" outlineLevel="0" collapsed="false">
      <c r="A160" s="40" t="s">
        <v>751</v>
      </c>
      <c r="B160" s="41" t="s">
        <v>635</v>
      </c>
      <c r="C160" s="42" t="s">
        <v>521</v>
      </c>
      <c r="D160" s="52" t="s">
        <v>522</v>
      </c>
      <c r="E160" s="44" t="s">
        <v>621</v>
      </c>
      <c r="F160" s="84" t="n">
        <v>19.362</v>
      </c>
      <c r="G160" s="47" t="n">
        <v>8.13</v>
      </c>
      <c r="H160" s="47" t="n">
        <v>4.51</v>
      </c>
      <c r="I160" s="47" t="n">
        <f aca="false">SUM(G160:H160)</f>
        <v>12.64</v>
      </c>
      <c r="J160" s="47" t="n">
        <f aca="false">G160*F160</f>
        <v>157.41306</v>
      </c>
      <c r="K160" s="47" t="n">
        <f aca="false">H160*F160</f>
        <v>87.32262</v>
      </c>
      <c r="L160" s="47" t="n">
        <f aca="false">I160*F160</f>
        <v>244.73568</v>
      </c>
      <c r="M160" s="48" t="n">
        <f aca="false">L160*(1+$M$4)</f>
        <v>308.415903936</v>
      </c>
      <c r="N160" s="49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</row>
    <row r="161" customFormat="false" ht="12.75" hidden="false" customHeight="true" outlineLevel="0" collapsed="false">
      <c r="A161" s="63"/>
      <c r="B161" s="64"/>
      <c r="C161" s="63"/>
      <c r="D161" s="3"/>
      <c r="E161" s="13"/>
      <c r="F161" s="65"/>
      <c r="G161" s="13"/>
      <c r="H161" s="13"/>
      <c r="I161" s="13"/>
      <c r="J161" s="13"/>
      <c r="K161" s="13"/>
      <c r="L161" s="13"/>
      <c r="M161" s="13"/>
      <c r="N161" s="2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</row>
    <row r="162" customFormat="false" ht="12.75" hidden="false" customHeight="true" outlineLevel="0" collapsed="false">
      <c r="A162" s="140" t="s">
        <v>259</v>
      </c>
      <c r="B162" s="141"/>
      <c r="C162" s="29"/>
      <c r="D162" s="142" t="s">
        <v>752</v>
      </c>
      <c r="E162" s="142"/>
      <c r="F162" s="142"/>
      <c r="G162" s="142"/>
      <c r="H162" s="142"/>
      <c r="I162" s="142"/>
      <c r="J162" s="31" t="n">
        <f aca="false">J164</f>
        <v>3046.35513</v>
      </c>
      <c r="K162" s="31" t="n">
        <f aca="false">K164</f>
        <v>1171.86878</v>
      </c>
      <c r="L162" s="31" t="n">
        <f aca="false">L164</f>
        <v>4218.22391</v>
      </c>
      <c r="M162" s="31" t="n">
        <f aca="false">M164</f>
        <v>5315.805771382</v>
      </c>
      <c r="N162" s="26" t="n">
        <f aca="false">M162</f>
        <v>5315.805771382</v>
      </c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  <c r="AK162" s="70"/>
      <c r="AL162" s="70"/>
      <c r="AM162" s="70"/>
      <c r="AN162" s="70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70"/>
    </row>
    <row r="163" customFormat="false" ht="12.75" hidden="false" customHeight="true" outlineLevel="0" collapsed="false">
      <c r="A163" s="143"/>
      <c r="B163" s="143"/>
      <c r="C163" s="143"/>
      <c r="D163" s="144"/>
      <c r="E163" s="145"/>
      <c r="F163" s="146"/>
      <c r="G163" s="145"/>
      <c r="H163" s="145"/>
      <c r="I163" s="145"/>
      <c r="J163" s="59"/>
      <c r="K163" s="59"/>
      <c r="L163" s="59"/>
      <c r="M163" s="59"/>
      <c r="N163" s="2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</row>
    <row r="164" customFormat="false" ht="12.75" hidden="false" customHeight="true" outlineLevel="0" collapsed="false">
      <c r="A164" s="152" t="s">
        <v>261</v>
      </c>
      <c r="B164" s="152"/>
      <c r="C164" s="152"/>
      <c r="D164" s="142" t="s">
        <v>681</v>
      </c>
      <c r="E164" s="142"/>
      <c r="F164" s="142"/>
      <c r="G164" s="142"/>
      <c r="H164" s="142"/>
      <c r="I164" s="142"/>
      <c r="J164" s="31" t="n">
        <f aca="false">SUM(J165:J171)</f>
        <v>3046.35513</v>
      </c>
      <c r="K164" s="31" t="n">
        <f aca="false">SUM(K165:K171)</f>
        <v>1171.86878</v>
      </c>
      <c r="L164" s="31" t="n">
        <f aca="false">SUM(L165:L171)</f>
        <v>4218.22391</v>
      </c>
      <c r="M164" s="31" t="n">
        <f aca="false">SUM(M165:M171)</f>
        <v>5315.805771382</v>
      </c>
      <c r="N164" s="2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</row>
    <row r="165" customFormat="false" ht="31.9" hidden="false" customHeight="false" outlineLevel="0" collapsed="false">
      <c r="A165" s="40" t="s">
        <v>753</v>
      </c>
      <c r="B165" s="41" t="s">
        <v>618</v>
      </c>
      <c r="C165" s="42" t="s">
        <v>619</v>
      </c>
      <c r="D165" s="52" t="s">
        <v>620</v>
      </c>
      <c r="E165" s="44" t="s">
        <v>621</v>
      </c>
      <c r="F165" s="84" t="n">
        <v>24.63</v>
      </c>
      <c r="G165" s="47" t="n">
        <v>7.5</v>
      </c>
      <c r="H165" s="47" t="n">
        <v>17.23</v>
      </c>
      <c r="I165" s="47" t="n">
        <f aca="false">SUM(G165:H165)</f>
        <v>24.73</v>
      </c>
      <c r="J165" s="47" t="n">
        <f aca="false">G165*F165</f>
        <v>184.725</v>
      </c>
      <c r="K165" s="47" t="n">
        <f aca="false">H165*F165</f>
        <v>424.3749</v>
      </c>
      <c r="L165" s="47" t="n">
        <f aca="false">I165*F165</f>
        <v>609.0999</v>
      </c>
      <c r="M165" s="48" t="n">
        <f aca="false">L165*(1+$M$4)</f>
        <v>767.58769398</v>
      </c>
      <c r="N165" s="49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</row>
    <row r="166" customFormat="false" ht="42.15" hidden="false" customHeight="false" outlineLevel="0" collapsed="false">
      <c r="A166" s="40" t="s">
        <v>754</v>
      </c>
      <c r="B166" s="41" t="s">
        <v>623</v>
      </c>
      <c r="C166" s="42" t="s">
        <v>481</v>
      </c>
      <c r="D166" s="52" t="s">
        <v>482</v>
      </c>
      <c r="E166" s="44" t="s">
        <v>625</v>
      </c>
      <c r="F166" s="84" t="n">
        <v>0.7389</v>
      </c>
      <c r="G166" s="47" t="n">
        <v>372.95</v>
      </c>
      <c r="H166" s="47" t="n">
        <v>66.6</v>
      </c>
      <c r="I166" s="47" t="n">
        <f aca="false">SUM(G166:H166)</f>
        <v>439.55</v>
      </c>
      <c r="J166" s="47" t="n">
        <f aca="false">G166*F166</f>
        <v>275.572755</v>
      </c>
      <c r="K166" s="47" t="n">
        <f aca="false">H166*F166</f>
        <v>49.21074</v>
      </c>
      <c r="L166" s="47" t="n">
        <f aca="false">I166*F166</f>
        <v>324.783495</v>
      </c>
      <c r="M166" s="48" t="n">
        <f aca="false">L166*(1+$M$4)</f>
        <v>409.292160399</v>
      </c>
      <c r="N166" s="49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</row>
    <row r="167" customFormat="false" ht="42.15" hidden="false" customHeight="false" outlineLevel="0" collapsed="false">
      <c r="A167" s="40" t="s">
        <v>755</v>
      </c>
      <c r="B167" s="41" t="s">
        <v>627</v>
      </c>
      <c r="C167" s="42" t="s">
        <v>296</v>
      </c>
      <c r="D167" s="52" t="s">
        <v>297</v>
      </c>
      <c r="E167" s="44" t="s">
        <v>621</v>
      </c>
      <c r="F167" s="84" t="n">
        <v>24.63</v>
      </c>
      <c r="G167" s="47" t="n">
        <v>75.45</v>
      </c>
      <c r="H167" s="47" t="n">
        <v>8.62</v>
      </c>
      <c r="I167" s="47" t="n">
        <f aca="false">SUM(G167:H167)</f>
        <v>84.07</v>
      </c>
      <c r="J167" s="47" t="n">
        <f aca="false">G167*F167</f>
        <v>1858.3335</v>
      </c>
      <c r="K167" s="47" t="n">
        <f aca="false">H167*F167</f>
        <v>212.3106</v>
      </c>
      <c r="L167" s="47" t="n">
        <f aca="false">I167*F167</f>
        <v>2070.6441</v>
      </c>
      <c r="M167" s="48" t="n">
        <f aca="false">L167*(1+$M$4)</f>
        <v>2609.42569482</v>
      </c>
      <c r="N167" s="49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</row>
    <row r="168" customFormat="false" ht="42.15" hidden="false" customHeight="false" outlineLevel="0" collapsed="false">
      <c r="A168" s="40" t="s">
        <v>756</v>
      </c>
      <c r="B168" s="41" t="s">
        <v>629</v>
      </c>
      <c r="C168" s="42" t="s">
        <v>296</v>
      </c>
      <c r="D168" s="52" t="s">
        <v>297</v>
      </c>
      <c r="E168" s="44" t="s">
        <v>621</v>
      </c>
      <c r="F168" s="84" t="n">
        <v>1.982</v>
      </c>
      <c r="G168" s="47" t="n">
        <v>75.45</v>
      </c>
      <c r="H168" s="47" t="n">
        <v>8.62</v>
      </c>
      <c r="I168" s="47" t="n">
        <f aca="false">SUM(G168:H168)</f>
        <v>84.07</v>
      </c>
      <c r="J168" s="47" t="n">
        <f aca="false">G168*F168</f>
        <v>149.5419</v>
      </c>
      <c r="K168" s="47" t="n">
        <f aca="false">H168*F168</f>
        <v>17.08484</v>
      </c>
      <c r="L168" s="47" t="n">
        <f aca="false">I168*F168</f>
        <v>166.62674</v>
      </c>
      <c r="M168" s="48" t="n">
        <f aca="false">L168*(1+$M$4)</f>
        <v>209.983017748</v>
      </c>
      <c r="N168" s="49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</row>
    <row r="169" customFormat="false" ht="21.65" hidden="false" customHeight="false" outlineLevel="0" collapsed="false">
      <c r="A169" s="40" t="s">
        <v>757</v>
      </c>
      <c r="B169" s="41" t="s">
        <v>631</v>
      </c>
      <c r="C169" s="42" t="s">
        <v>323</v>
      </c>
      <c r="D169" s="52" t="s">
        <v>324</v>
      </c>
      <c r="E169" s="44" t="s">
        <v>621</v>
      </c>
      <c r="F169" s="84" t="n">
        <v>55.251</v>
      </c>
      <c r="G169" s="47" t="n">
        <v>2.25</v>
      </c>
      <c r="H169" s="47" t="n">
        <v>1.85</v>
      </c>
      <c r="I169" s="47" t="n">
        <f aca="false">SUM(G169:H169)</f>
        <v>4.1</v>
      </c>
      <c r="J169" s="47" t="n">
        <f aca="false">G169*F169</f>
        <v>124.31475</v>
      </c>
      <c r="K169" s="47" t="n">
        <f aca="false">H169*F169</f>
        <v>102.21435</v>
      </c>
      <c r="L169" s="47" t="n">
        <f aca="false">I169*F169</f>
        <v>226.5291</v>
      </c>
      <c r="M169" s="48" t="n">
        <f aca="false">L169*(1+$M$4)</f>
        <v>285.47197182</v>
      </c>
      <c r="N169" s="49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</row>
    <row r="170" customFormat="false" ht="31.9" hidden="false" customHeight="false" outlineLevel="0" collapsed="false">
      <c r="A170" s="40" t="s">
        <v>758</v>
      </c>
      <c r="B170" s="41" t="s">
        <v>633</v>
      </c>
      <c r="C170" s="42" t="s">
        <v>517</v>
      </c>
      <c r="D170" s="52" t="s">
        <v>518</v>
      </c>
      <c r="E170" s="44" t="s">
        <v>621</v>
      </c>
      <c r="F170" s="84" t="n">
        <v>29.1525</v>
      </c>
      <c r="G170" s="47" t="n">
        <v>8.29</v>
      </c>
      <c r="H170" s="47" t="n">
        <v>8.54</v>
      </c>
      <c r="I170" s="47" t="n">
        <f aca="false">SUM(G170:H170)</f>
        <v>16.83</v>
      </c>
      <c r="J170" s="47" t="n">
        <f aca="false">G170*F170</f>
        <v>241.674225</v>
      </c>
      <c r="K170" s="47" t="n">
        <f aca="false">H170*F170</f>
        <v>248.96235</v>
      </c>
      <c r="L170" s="47" t="n">
        <f aca="false">I170*F170</f>
        <v>490.636575</v>
      </c>
      <c r="M170" s="48" t="n">
        <f aca="false">L170*(1+$M$4)</f>
        <v>618.300211815</v>
      </c>
      <c r="N170" s="49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</row>
    <row r="171" customFormat="false" ht="31.9" hidden="false" customHeight="false" outlineLevel="0" collapsed="false">
      <c r="A171" s="40" t="s">
        <v>759</v>
      </c>
      <c r="B171" s="41" t="s">
        <v>635</v>
      </c>
      <c r="C171" s="42" t="s">
        <v>521</v>
      </c>
      <c r="D171" s="52" t="s">
        <v>522</v>
      </c>
      <c r="E171" s="44" t="s">
        <v>621</v>
      </c>
      <c r="F171" s="84" t="n">
        <v>26.1</v>
      </c>
      <c r="G171" s="47" t="n">
        <v>8.13</v>
      </c>
      <c r="H171" s="47" t="n">
        <v>4.51</v>
      </c>
      <c r="I171" s="47" t="n">
        <f aca="false">SUM(G171:H171)</f>
        <v>12.64</v>
      </c>
      <c r="J171" s="47" t="n">
        <f aca="false">G171*F171</f>
        <v>212.193</v>
      </c>
      <c r="K171" s="47" t="n">
        <f aca="false">H171*F171</f>
        <v>117.711</v>
      </c>
      <c r="L171" s="47" t="n">
        <f aca="false">I171*F171</f>
        <v>329.904</v>
      </c>
      <c r="M171" s="48" t="n">
        <f aca="false">L171*(1+$M$4)</f>
        <v>415.7450208</v>
      </c>
      <c r="N171" s="49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</row>
    <row r="172" customFormat="false" ht="12.75" hidden="false" customHeight="true" outlineLevel="0" collapsed="false">
      <c r="A172" s="63"/>
      <c r="B172" s="64"/>
      <c r="C172" s="63"/>
      <c r="D172" s="3"/>
      <c r="E172" s="13"/>
      <c r="F172" s="65"/>
      <c r="G172" s="13"/>
      <c r="H172" s="13"/>
      <c r="I172" s="13"/>
      <c r="J172" s="13"/>
      <c r="K172" s="13"/>
      <c r="L172" s="13"/>
      <c r="M172" s="13"/>
      <c r="N172" s="2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</row>
    <row r="173" customFormat="false" ht="12.75" hidden="false" customHeight="true" outlineLevel="0" collapsed="false">
      <c r="A173" s="140" t="s">
        <v>273</v>
      </c>
      <c r="B173" s="141"/>
      <c r="C173" s="29"/>
      <c r="D173" s="142" t="s">
        <v>760</v>
      </c>
      <c r="E173" s="142"/>
      <c r="F173" s="142"/>
      <c r="G173" s="142"/>
      <c r="H173" s="142"/>
      <c r="I173" s="142"/>
      <c r="J173" s="31" t="n">
        <f aca="false">J175</f>
        <v>3833.595075</v>
      </c>
      <c r="K173" s="31" t="n">
        <f aca="false">K175</f>
        <v>1543.8755</v>
      </c>
      <c r="L173" s="31" t="n">
        <f aca="false">L175</f>
        <v>5377.470575</v>
      </c>
      <c r="M173" s="31" t="n">
        <f aca="false">M175</f>
        <v>6776.688418615</v>
      </c>
      <c r="N173" s="26" t="n">
        <f aca="false">M173</f>
        <v>6776.688418615</v>
      </c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70"/>
      <c r="AN173" s="70"/>
      <c r="AO173" s="70"/>
      <c r="AP173" s="70"/>
      <c r="AQ173" s="70"/>
      <c r="AR173" s="70"/>
      <c r="AS173" s="70"/>
      <c r="AT173" s="70"/>
      <c r="AU173" s="70"/>
      <c r="AV173" s="70"/>
      <c r="AW173" s="70"/>
      <c r="AX173" s="70"/>
      <c r="AY173" s="70"/>
    </row>
    <row r="174" customFormat="false" ht="12.75" hidden="false" customHeight="true" outlineLevel="0" collapsed="false">
      <c r="A174" s="143"/>
      <c r="B174" s="143"/>
      <c r="C174" s="143"/>
      <c r="D174" s="144"/>
      <c r="E174" s="145"/>
      <c r="F174" s="146"/>
      <c r="G174" s="145"/>
      <c r="H174" s="145"/>
      <c r="I174" s="145"/>
      <c r="J174" s="59"/>
      <c r="K174" s="59"/>
      <c r="L174" s="59"/>
      <c r="M174" s="59"/>
      <c r="N174" s="2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</row>
    <row r="175" customFormat="false" ht="12.75" hidden="false" customHeight="true" outlineLevel="0" collapsed="false">
      <c r="A175" s="152" t="s">
        <v>275</v>
      </c>
      <c r="B175" s="152"/>
      <c r="C175" s="152"/>
      <c r="D175" s="142" t="s">
        <v>681</v>
      </c>
      <c r="E175" s="142"/>
      <c r="F175" s="142"/>
      <c r="G175" s="142"/>
      <c r="H175" s="142"/>
      <c r="I175" s="142"/>
      <c r="J175" s="31" t="n">
        <f aca="false">SUM(J176:J182)</f>
        <v>3833.595075</v>
      </c>
      <c r="K175" s="31" t="n">
        <f aca="false">SUM(K176:K182)</f>
        <v>1543.8755</v>
      </c>
      <c r="L175" s="31" t="n">
        <f aca="false">SUM(L176:L182)</f>
        <v>5377.470575</v>
      </c>
      <c r="M175" s="31" t="n">
        <f aca="false">SUM(M176:M182)</f>
        <v>6776.688418615</v>
      </c>
      <c r="N175" s="2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</row>
    <row r="176" customFormat="false" ht="31.9" hidden="false" customHeight="false" outlineLevel="0" collapsed="false">
      <c r="A176" s="40" t="s">
        <v>761</v>
      </c>
      <c r="B176" s="41" t="s">
        <v>618</v>
      </c>
      <c r="C176" s="42" t="s">
        <v>619</v>
      </c>
      <c r="D176" s="52" t="s">
        <v>620</v>
      </c>
      <c r="E176" s="44" t="s">
        <v>621</v>
      </c>
      <c r="F176" s="84" t="n">
        <v>29.15</v>
      </c>
      <c r="G176" s="47" t="n">
        <v>7.5</v>
      </c>
      <c r="H176" s="47" t="n">
        <v>17.23</v>
      </c>
      <c r="I176" s="47" t="n">
        <f aca="false">SUM(G176:H176)</f>
        <v>24.73</v>
      </c>
      <c r="J176" s="47" t="n">
        <f aca="false">G176*F176</f>
        <v>218.625</v>
      </c>
      <c r="K176" s="47" t="n">
        <f aca="false">H176*F176</f>
        <v>502.2545</v>
      </c>
      <c r="L176" s="47" t="n">
        <f aca="false">I176*F176</f>
        <v>720.8795</v>
      </c>
      <c r="M176" s="48" t="n">
        <f aca="false">L176*(1+$M$4)</f>
        <v>908.4523459</v>
      </c>
      <c r="N176" s="49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</row>
    <row r="177" customFormat="false" ht="42.15" hidden="false" customHeight="false" outlineLevel="0" collapsed="false">
      <c r="A177" s="40" t="s">
        <v>762</v>
      </c>
      <c r="B177" s="41" t="s">
        <v>623</v>
      </c>
      <c r="C177" s="42" t="s">
        <v>481</v>
      </c>
      <c r="D177" s="52" t="s">
        <v>482</v>
      </c>
      <c r="E177" s="44" t="s">
        <v>625</v>
      </c>
      <c r="F177" s="84" t="n">
        <v>0.8745</v>
      </c>
      <c r="G177" s="47" t="n">
        <v>372.95</v>
      </c>
      <c r="H177" s="47" t="n">
        <v>66.6</v>
      </c>
      <c r="I177" s="47" t="n">
        <f aca="false">SUM(G177:H177)</f>
        <v>439.55</v>
      </c>
      <c r="J177" s="47" t="n">
        <f aca="false">G177*F177</f>
        <v>326.144775</v>
      </c>
      <c r="K177" s="47" t="n">
        <f aca="false">H177*F177</f>
        <v>58.2417</v>
      </c>
      <c r="L177" s="47" t="n">
        <f aca="false">I177*F177</f>
        <v>384.386475</v>
      </c>
      <c r="M177" s="48" t="n">
        <f aca="false">L177*(1+$M$4)</f>
        <v>484.403835795</v>
      </c>
      <c r="N177" s="49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</row>
    <row r="178" customFormat="false" ht="42.15" hidden="false" customHeight="false" outlineLevel="0" collapsed="false">
      <c r="A178" s="40" t="s">
        <v>763</v>
      </c>
      <c r="B178" s="41" t="s">
        <v>627</v>
      </c>
      <c r="C178" s="42" t="s">
        <v>296</v>
      </c>
      <c r="D178" s="52" t="s">
        <v>297</v>
      </c>
      <c r="E178" s="44" t="s">
        <v>621</v>
      </c>
      <c r="F178" s="84" t="n">
        <v>29.15</v>
      </c>
      <c r="G178" s="47" t="n">
        <v>75.45</v>
      </c>
      <c r="H178" s="47" t="n">
        <v>8.62</v>
      </c>
      <c r="I178" s="47" t="n">
        <f aca="false">SUM(G178:H178)</f>
        <v>84.07</v>
      </c>
      <c r="J178" s="47" t="n">
        <f aca="false">G178*F178</f>
        <v>2199.3675</v>
      </c>
      <c r="K178" s="47" t="n">
        <f aca="false">H178*F178</f>
        <v>251.273</v>
      </c>
      <c r="L178" s="47" t="n">
        <f aca="false">I178*F178</f>
        <v>2450.6405</v>
      </c>
      <c r="M178" s="48" t="n">
        <f aca="false">L178*(1+$M$4)</f>
        <v>3088.2971581</v>
      </c>
      <c r="N178" s="49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</row>
    <row r="179" customFormat="false" ht="42.15" hidden="false" customHeight="false" outlineLevel="0" collapsed="false">
      <c r="A179" s="40" t="s">
        <v>764</v>
      </c>
      <c r="B179" s="41" t="s">
        <v>629</v>
      </c>
      <c r="C179" s="42" t="s">
        <v>296</v>
      </c>
      <c r="D179" s="52" t="s">
        <v>297</v>
      </c>
      <c r="E179" s="44" t="s">
        <v>621</v>
      </c>
      <c r="F179" s="84" t="n">
        <v>2.63</v>
      </c>
      <c r="G179" s="47" t="n">
        <v>75.45</v>
      </c>
      <c r="H179" s="47" t="n">
        <v>8.62</v>
      </c>
      <c r="I179" s="47" t="n">
        <f aca="false">SUM(G179:H179)</f>
        <v>84.07</v>
      </c>
      <c r="J179" s="47" t="n">
        <f aca="false">G179*F179</f>
        <v>198.4335</v>
      </c>
      <c r="K179" s="47" t="n">
        <f aca="false">H179*F179</f>
        <v>22.6706</v>
      </c>
      <c r="L179" s="47" t="n">
        <f aca="false">I179*F179</f>
        <v>221.1041</v>
      </c>
      <c r="M179" s="48" t="n">
        <f aca="false">L179*(1+$M$4)</f>
        <v>278.63538682</v>
      </c>
      <c r="N179" s="49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</row>
    <row r="180" customFormat="false" ht="21.65" hidden="false" customHeight="false" outlineLevel="0" collapsed="false">
      <c r="A180" s="40" t="s">
        <v>765</v>
      </c>
      <c r="B180" s="41" t="s">
        <v>631</v>
      </c>
      <c r="C180" s="42" t="s">
        <v>323</v>
      </c>
      <c r="D180" s="52" t="s">
        <v>324</v>
      </c>
      <c r="E180" s="44" t="s">
        <v>621</v>
      </c>
      <c r="F180" s="84" t="n">
        <v>85.198</v>
      </c>
      <c r="G180" s="47" t="n">
        <v>2.25</v>
      </c>
      <c r="H180" s="47" t="n">
        <v>1.85</v>
      </c>
      <c r="I180" s="47" t="n">
        <f aca="false">SUM(G180:H180)</f>
        <v>4.1</v>
      </c>
      <c r="J180" s="47" t="n">
        <f aca="false">G180*F180</f>
        <v>191.6955</v>
      </c>
      <c r="K180" s="47" t="n">
        <f aca="false">H180*F180</f>
        <v>157.6163</v>
      </c>
      <c r="L180" s="47" t="n">
        <f aca="false">I180*F180</f>
        <v>349.3118</v>
      </c>
      <c r="M180" s="48" t="n">
        <f aca="false">L180*(1+$M$4)</f>
        <v>440.20273036</v>
      </c>
      <c r="N180" s="49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</row>
    <row r="181" customFormat="false" ht="31.9" hidden="false" customHeight="false" outlineLevel="0" collapsed="false">
      <c r="A181" s="40" t="s">
        <v>766</v>
      </c>
      <c r="B181" s="41" t="s">
        <v>633</v>
      </c>
      <c r="C181" s="42" t="s">
        <v>517</v>
      </c>
      <c r="D181" s="52" t="s">
        <v>518</v>
      </c>
      <c r="E181" s="44" t="s">
        <v>621</v>
      </c>
      <c r="F181" s="84" t="n">
        <v>41.58</v>
      </c>
      <c r="G181" s="47" t="n">
        <v>8.29</v>
      </c>
      <c r="H181" s="47" t="n">
        <v>8.54</v>
      </c>
      <c r="I181" s="47" t="n">
        <f aca="false">SUM(G181:H181)</f>
        <v>16.83</v>
      </c>
      <c r="J181" s="47" t="n">
        <f aca="false">G181*F181</f>
        <v>344.6982</v>
      </c>
      <c r="K181" s="47" t="n">
        <f aca="false">H181*F181</f>
        <v>355.0932</v>
      </c>
      <c r="L181" s="47" t="n">
        <f aca="false">I181*F181</f>
        <v>699.7914</v>
      </c>
      <c r="M181" s="48" t="n">
        <f aca="false">L181*(1+$M$4)</f>
        <v>881.87712228</v>
      </c>
      <c r="N181" s="49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</row>
    <row r="182" customFormat="false" ht="31.9" hidden="false" customHeight="false" outlineLevel="0" collapsed="false">
      <c r="A182" s="40" t="s">
        <v>767</v>
      </c>
      <c r="B182" s="41" t="s">
        <v>635</v>
      </c>
      <c r="C182" s="42" t="s">
        <v>521</v>
      </c>
      <c r="D182" s="52" t="s">
        <v>522</v>
      </c>
      <c r="E182" s="44" t="s">
        <v>621</v>
      </c>
      <c r="F182" s="84" t="n">
        <v>43.62</v>
      </c>
      <c r="G182" s="47" t="n">
        <v>8.13</v>
      </c>
      <c r="H182" s="47" t="n">
        <v>4.51</v>
      </c>
      <c r="I182" s="47" t="n">
        <f aca="false">SUM(G182:H182)</f>
        <v>12.64</v>
      </c>
      <c r="J182" s="47" t="n">
        <f aca="false">G182*F182</f>
        <v>354.6306</v>
      </c>
      <c r="K182" s="47" t="n">
        <f aca="false">H182*F182</f>
        <v>196.7262</v>
      </c>
      <c r="L182" s="47" t="n">
        <f aca="false">I182*F182</f>
        <v>551.3568</v>
      </c>
      <c r="M182" s="48" t="n">
        <f aca="false">L182*(1+$M$4)</f>
        <v>694.81983936</v>
      </c>
      <c r="N182" s="49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</row>
    <row r="183" customFormat="false" ht="12.75" hidden="false" customHeight="true" outlineLevel="0" collapsed="false">
      <c r="A183" s="63"/>
      <c r="B183" s="64"/>
      <c r="C183" s="63"/>
      <c r="D183" s="3"/>
      <c r="E183" s="13"/>
      <c r="F183" s="65"/>
      <c r="G183" s="13"/>
      <c r="H183" s="13"/>
      <c r="I183" s="13"/>
      <c r="J183" s="13"/>
      <c r="K183" s="13"/>
      <c r="L183" s="13"/>
      <c r="M183" s="13"/>
      <c r="N183" s="2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</row>
    <row r="184" customFormat="false" ht="12.75" hidden="false" customHeight="true" outlineLevel="0" collapsed="false">
      <c r="A184" s="140" t="s">
        <v>298</v>
      </c>
      <c r="B184" s="153"/>
      <c r="C184" s="154"/>
      <c r="D184" s="155" t="s">
        <v>768</v>
      </c>
      <c r="E184" s="155"/>
      <c r="F184" s="155"/>
      <c r="G184" s="155"/>
      <c r="H184" s="155"/>
      <c r="I184" s="155"/>
      <c r="J184" s="69" t="n">
        <f aca="false">J186</f>
        <v>2422.92297</v>
      </c>
      <c r="K184" s="69" t="n">
        <f aca="false">K186</f>
        <v>956.33866</v>
      </c>
      <c r="L184" s="69" t="n">
        <f aca="false">L186</f>
        <v>3379.26163</v>
      </c>
      <c r="M184" s="69" t="n">
        <f aca="false">M186</f>
        <v>4258.545506126</v>
      </c>
      <c r="N184" s="156" t="n">
        <f aca="false">M184</f>
        <v>4258.545506126</v>
      </c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</row>
    <row r="185" customFormat="false" ht="15" hidden="false" customHeight="false" outlineLevel="0" collapsed="false">
      <c r="A185" s="157"/>
      <c r="B185" s="158"/>
      <c r="C185" s="159"/>
      <c r="D185" s="160"/>
      <c r="E185" s="161"/>
      <c r="F185" s="162"/>
      <c r="G185" s="161"/>
      <c r="H185" s="161"/>
      <c r="I185" s="161"/>
      <c r="J185" s="163"/>
      <c r="K185" s="163"/>
      <c r="L185" s="163"/>
      <c r="M185" s="16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</row>
    <row r="186" customFormat="false" ht="12.75" hidden="false" customHeight="true" outlineLevel="0" collapsed="false">
      <c r="A186" s="164" t="s">
        <v>300</v>
      </c>
      <c r="B186" s="164"/>
      <c r="C186" s="164"/>
      <c r="D186" s="165" t="s">
        <v>769</v>
      </c>
      <c r="E186" s="165"/>
      <c r="F186" s="165"/>
      <c r="G186" s="165"/>
      <c r="H186" s="165"/>
      <c r="I186" s="165"/>
      <c r="J186" s="166" t="n">
        <f aca="false">SUM(J187:J193)</f>
        <v>2422.92297</v>
      </c>
      <c r="K186" s="166" t="n">
        <f aca="false">SUM(K187:K193)</f>
        <v>956.33866</v>
      </c>
      <c r="L186" s="166" t="n">
        <f aca="false">SUM(L187:L193)</f>
        <v>3379.26163</v>
      </c>
      <c r="M186" s="166" t="n">
        <f aca="false">SUM(M187:M193)</f>
        <v>4258.545506126</v>
      </c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</row>
    <row r="187" customFormat="false" ht="31.9" hidden="false" customHeight="false" outlineLevel="0" collapsed="false">
      <c r="A187" s="167" t="s">
        <v>770</v>
      </c>
      <c r="B187" s="79" t="s">
        <v>618</v>
      </c>
      <c r="C187" s="168" t="s">
        <v>619</v>
      </c>
      <c r="D187" s="169" t="s">
        <v>620</v>
      </c>
      <c r="E187" s="170" t="s">
        <v>621</v>
      </c>
      <c r="F187" s="171" t="n">
        <v>18.9</v>
      </c>
      <c r="G187" s="47" t="n">
        <v>7.5</v>
      </c>
      <c r="H187" s="47" t="n">
        <v>17.23</v>
      </c>
      <c r="I187" s="47" t="n">
        <f aca="false">SUM(G187:H187)</f>
        <v>24.73</v>
      </c>
      <c r="J187" s="47" t="n">
        <f aca="false">G187*F187</f>
        <v>141.75</v>
      </c>
      <c r="K187" s="47" t="n">
        <f aca="false">H187*F187</f>
        <v>325.647</v>
      </c>
      <c r="L187" s="47" t="n">
        <f aca="false">I187*F187</f>
        <v>467.397</v>
      </c>
      <c r="M187" s="48" t="n">
        <f aca="false">L187*(1+$M$4)</f>
        <v>589.0136994</v>
      </c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</row>
    <row r="188" customFormat="false" ht="42.15" hidden="false" customHeight="false" outlineLevel="0" collapsed="false">
      <c r="A188" s="167" t="s">
        <v>771</v>
      </c>
      <c r="B188" s="79" t="s">
        <v>623</v>
      </c>
      <c r="C188" s="168" t="s">
        <v>481</v>
      </c>
      <c r="D188" s="169" t="s">
        <v>482</v>
      </c>
      <c r="E188" s="170" t="s">
        <v>625</v>
      </c>
      <c r="F188" s="171" t="n">
        <v>0.567</v>
      </c>
      <c r="G188" s="47" t="n">
        <v>372.95</v>
      </c>
      <c r="H188" s="47" t="n">
        <v>66.6</v>
      </c>
      <c r="I188" s="172" t="n">
        <f aca="false">SUM(G188:H188)</f>
        <v>439.55</v>
      </c>
      <c r="J188" s="172" t="n">
        <f aca="false">G188*F188</f>
        <v>211.46265</v>
      </c>
      <c r="K188" s="172" t="n">
        <f aca="false">H188*F188</f>
        <v>37.7622</v>
      </c>
      <c r="L188" s="172" t="n">
        <f aca="false">I188*F188</f>
        <v>249.22485</v>
      </c>
      <c r="M188" s="173" t="n">
        <f aca="false">L188*(1+$M$4)</f>
        <v>314.07315597</v>
      </c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</row>
    <row r="189" customFormat="false" ht="42.15" hidden="false" customHeight="false" outlineLevel="0" collapsed="false">
      <c r="A189" s="167" t="s">
        <v>772</v>
      </c>
      <c r="B189" s="41" t="s">
        <v>627</v>
      </c>
      <c r="C189" s="42" t="s">
        <v>296</v>
      </c>
      <c r="D189" s="52" t="s">
        <v>297</v>
      </c>
      <c r="E189" s="44" t="s">
        <v>621</v>
      </c>
      <c r="F189" s="84" t="n">
        <v>18.9</v>
      </c>
      <c r="G189" s="47" t="n">
        <v>75.45</v>
      </c>
      <c r="H189" s="47" t="n">
        <v>8.62</v>
      </c>
      <c r="I189" s="172" t="n">
        <f aca="false">SUM(G189:H189)</f>
        <v>84.07</v>
      </c>
      <c r="J189" s="172" t="n">
        <f aca="false">G189*F189</f>
        <v>1426.005</v>
      </c>
      <c r="K189" s="172" t="n">
        <f aca="false">H189*F189</f>
        <v>162.918</v>
      </c>
      <c r="L189" s="172" t="n">
        <f aca="false">I189*F189</f>
        <v>1588.923</v>
      </c>
      <c r="M189" s="173" t="n">
        <f aca="false">L189*(1+$M$4)</f>
        <v>2002.3607646</v>
      </c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</row>
    <row r="190" customFormat="false" ht="42.15" hidden="false" customHeight="false" outlineLevel="0" collapsed="false">
      <c r="A190" s="167" t="s">
        <v>773</v>
      </c>
      <c r="B190" s="41" t="s">
        <v>629</v>
      </c>
      <c r="C190" s="42" t="s">
        <v>296</v>
      </c>
      <c r="D190" s="52" t="s">
        <v>297</v>
      </c>
      <c r="E190" s="44" t="s">
        <v>621</v>
      </c>
      <c r="F190" s="84" t="n">
        <v>1.666</v>
      </c>
      <c r="G190" s="47" t="n">
        <v>75.45</v>
      </c>
      <c r="H190" s="47" t="n">
        <v>8.62</v>
      </c>
      <c r="I190" s="172" t="n">
        <f aca="false">SUM(G190:H190)</f>
        <v>84.07</v>
      </c>
      <c r="J190" s="172" t="n">
        <f aca="false">G190*F190</f>
        <v>125.6997</v>
      </c>
      <c r="K190" s="172" t="n">
        <f aca="false">H190*F190</f>
        <v>14.36092</v>
      </c>
      <c r="L190" s="172" t="n">
        <f aca="false">I190*F190</f>
        <v>140.06062</v>
      </c>
      <c r="M190" s="173" t="n">
        <f aca="false">L190*(1+$M$4)</f>
        <v>176.504393324</v>
      </c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</row>
    <row r="191" customFormat="false" ht="21.65" hidden="false" customHeight="false" outlineLevel="0" collapsed="false">
      <c r="A191" s="167" t="s">
        <v>774</v>
      </c>
      <c r="B191" s="41" t="s">
        <v>631</v>
      </c>
      <c r="C191" s="42" t="s">
        <v>323</v>
      </c>
      <c r="D191" s="52" t="s">
        <v>324</v>
      </c>
      <c r="E191" s="44" t="s">
        <v>621</v>
      </c>
      <c r="F191" s="84" t="n">
        <v>49.519</v>
      </c>
      <c r="G191" s="47" t="n">
        <v>2.25</v>
      </c>
      <c r="H191" s="47" t="n">
        <v>1.85</v>
      </c>
      <c r="I191" s="172" t="n">
        <f aca="false">SUM(G191:H191)</f>
        <v>4.1</v>
      </c>
      <c r="J191" s="172" t="n">
        <f aca="false">G191*F191</f>
        <v>111.41775</v>
      </c>
      <c r="K191" s="172" t="n">
        <f aca="false">H191*F191</f>
        <v>91.61015</v>
      </c>
      <c r="L191" s="172" t="n">
        <f aca="false">I191*F191</f>
        <v>203.0279</v>
      </c>
      <c r="M191" s="173" t="n">
        <f aca="false">L191*(1+$M$4)</f>
        <v>255.85575958</v>
      </c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</row>
    <row r="192" customFormat="false" ht="31.9" hidden="false" customHeight="false" outlineLevel="0" collapsed="false">
      <c r="A192" s="167" t="s">
        <v>775</v>
      </c>
      <c r="B192" s="41" t="s">
        <v>633</v>
      </c>
      <c r="C192" s="42" t="s">
        <v>517</v>
      </c>
      <c r="D192" s="52" t="s">
        <v>518</v>
      </c>
      <c r="E192" s="44" t="s">
        <v>621</v>
      </c>
      <c r="F192" s="84" t="n">
        <v>24.99</v>
      </c>
      <c r="G192" s="47" t="n">
        <v>8.29</v>
      </c>
      <c r="H192" s="47" t="n">
        <v>8.54</v>
      </c>
      <c r="I192" s="172" t="n">
        <f aca="false">SUM(G192:H192)</f>
        <v>16.83</v>
      </c>
      <c r="J192" s="172" t="n">
        <f aca="false">G192*F192</f>
        <v>207.1671</v>
      </c>
      <c r="K192" s="172" t="n">
        <f aca="false">H192*F192</f>
        <v>213.4146</v>
      </c>
      <c r="L192" s="172" t="n">
        <f aca="false">I192*F192</f>
        <v>420.5817</v>
      </c>
      <c r="M192" s="173" t="n">
        <f aca="false">L192*(1+$M$4)</f>
        <v>530.01705834</v>
      </c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</row>
    <row r="193" customFormat="false" ht="31.9" hidden="false" customHeight="false" outlineLevel="0" collapsed="false">
      <c r="A193" s="167" t="s">
        <v>776</v>
      </c>
      <c r="B193" s="41" t="s">
        <v>635</v>
      </c>
      <c r="C193" s="42" t="s">
        <v>521</v>
      </c>
      <c r="D193" s="52" t="s">
        <v>522</v>
      </c>
      <c r="E193" s="44" t="s">
        <v>621</v>
      </c>
      <c r="F193" s="84" t="n">
        <v>24.529</v>
      </c>
      <c r="G193" s="47" t="n">
        <v>8.13</v>
      </c>
      <c r="H193" s="47" t="n">
        <v>4.51</v>
      </c>
      <c r="I193" s="172" t="n">
        <f aca="false">SUM(G193:H193)</f>
        <v>12.64</v>
      </c>
      <c r="J193" s="172" t="n">
        <f aca="false">G193*F193</f>
        <v>199.42077</v>
      </c>
      <c r="K193" s="172" t="n">
        <f aca="false">H193*F193</f>
        <v>110.62579</v>
      </c>
      <c r="L193" s="172" t="n">
        <f aca="false">I193*F193</f>
        <v>310.04656</v>
      </c>
      <c r="M193" s="173" t="n">
        <f aca="false">L193*(1+$M$4)</f>
        <v>390.720674912</v>
      </c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</row>
    <row r="194" customFormat="false" ht="12.75" hidden="false" customHeight="true" outlineLevel="0" collapsed="false">
      <c r="A194" s="63"/>
      <c r="B194" s="64"/>
      <c r="C194" s="63"/>
      <c r="D194" s="3"/>
      <c r="E194" s="13"/>
      <c r="F194" s="65"/>
      <c r="G194" s="13"/>
      <c r="H194" s="13"/>
      <c r="I194" s="13"/>
      <c r="J194" s="13"/>
      <c r="K194" s="13"/>
      <c r="L194" s="13"/>
      <c r="M194" s="13"/>
      <c r="N194" s="2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</row>
    <row r="195" customFormat="false" ht="12.75" hidden="false" customHeight="true" outlineLevel="0" collapsed="false">
      <c r="A195" s="140" t="s">
        <v>313</v>
      </c>
      <c r="B195" s="141"/>
      <c r="C195" s="29"/>
      <c r="D195" s="142" t="s">
        <v>777</v>
      </c>
      <c r="E195" s="142"/>
      <c r="F195" s="142"/>
      <c r="G195" s="142"/>
      <c r="H195" s="142"/>
      <c r="I195" s="142"/>
      <c r="J195" s="31" t="n">
        <f aca="false">J197+J206</f>
        <v>4837.817877</v>
      </c>
      <c r="K195" s="31" t="n">
        <f aca="false">K197+K206</f>
        <v>2844.556079</v>
      </c>
      <c r="L195" s="31" t="n">
        <f aca="false">L197+L206</f>
        <v>7682.373956</v>
      </c>
      <c r="M195" s="31" t="n">
        <f aca="false">M197+M206</f>
        <v>9681.3276593512</v>
      </c>
      <c r="N195" s="16" t="n">
        <f aca="false">M195</f>
        <v>9681.3276593512</v>
      </c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</row>
    <row r="196" customFormat="false" ht="12.75" hidden="false" customHeight="true" outlineLevel="0" collapsed="false">
      <c r="A196" s="143"/>
      <c r="B196" s="143"/>
      <c r="C196" s="143"/>
      <c r="D196" s="144"/>
      <c r="E196" s="145"/>
      <c r="F196" s="146"/>
      <c r="G196" s="145"/>
      <c r="H196" s="145"/>
      <c r="I196" s="145"/>
      <c r="J196" s="59"/>
      <c r="K196" s="59"/>
      <c r="L196" s="59"/>
      <c r="M196" s="59"/>
      <c r="N196" s="2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</row>
    <row r="197" customFormat="false" ht="12.75" hidden="false" customHeight="true" outlineLevel="0" collapsed="false">
      <c r="A197" s="152" t="s">
        <v>315</v>
      </c>
      <c r="B197" s="152"/>
      <c r="C197" s="152"/>
      <c r="D197" s="142" t="s">
        <v>778</v>
      </c>
      <c r="E197" s="142"/>
      <c r="F197" s="142"/>
      <c r="G197" s="142"/>
      <c r="H197" s="142"/>
      <c r="I197" s="142"/>
      <c r="J197" s="31" t="n">
        <f aca="false">SUM(J198:J204)</f>
        <v>3500.188125</v>
      </c>
      <c r="K197" s="31" t="n">
        <f aca="false">SUM(K198:K204)</f>
        <v>1398.3653</v>
      </c>
      <c r="L197" s="31" t="n">
        <f aca="false">SUM(L198:L204)</f>
        <v>4898.553425</v>
      </c>
      <c r="M197" s="31" t="n">
        <f aca="false">SUM(M198:M204)</f>
        <v>6173.157026185</v>
      </c>
      <c r="N197" s="2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</row>
    <row r="198" customFormat="false" ht="31.9" hidden="false" customHeight="false" outlineLevel="0" collapsed="false">
      <c r="A198" s="40" t="s">
        <v>779</v>
      </c>
      <c r="B198" s="41" t="s">
        <v>618</v>
      </c>
      <c r="C198" s="42" t="s">
        <v>619</v>
      </c>
      <c r="D198" s="52" t="s">
        <v>620</v>
      </c>
      <c r="E198" s="44" t="s">
        <v>621</v>
      </c>
      <c r="F198" s="84" t="n">
        <v>26.09</v>
      </c>
      <c r="G198" s="47" t="n">
        <v>7.5</v>
      </c>
      <c r="H198" s="47" t="n">
        <v>17.23</v>
      </c>
      <c r="I198" s="47" t="n">
        <f aca="false">SUM(G198:H198)</f>
        <v>24.73</v>
      </c>
      <c r="J198" s="47" t="n">
        <f aca="false">G198*F198</f>
        <v>195.675</v>
      </c>
      <c r="K198" s="47" t="n">
        <f aca="false">H198*F198</f>
        <v>449.5307</v>
      </c>
      <c r="L198" s="47" t="n">
        <f aca="false">I198*F198</f>
        <v>645.2057</v>
      </c>
      <c r="M198" s="48" t="n">
        <f aca="false">L198*(1+$M$4)</f>
        <v>813.08822314</v>
      </c>
      <c r="N198" s="49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</row>
    <row r="199" customFormat="false" ht="42.15" hidden="false" customHeight="false" outlineLevel="0" collapsed="false">
      <c r="A199" s="40" t="s">
        <v>780</v>
      </c>
      <c r="B199" s="41" t="s">
        <v>623</v>
      </c>
      <c r="C199" s="42" t="s">
        <v>481</v>
      </c>
      <c r="D199" s="52" t="s">
        <v>624</v>
      </c>
      <c r="E199" s="44" t="s">
        <v>625</v>
      </c>
      <c r="F199" s="84" t="n">
        <v>0.7827</v>
      </c>
      <c r="G199" s="47" t="n">
        <v>372.95</v>
      </c>
      <c r="H199" s="47" t="n">
        <v>66.6</v>
      </c>
      <c r="I199" s="47" t="n">
        <f aca="false">SUM(G199:H199)</f>
        <v>439.55</v>
      </c>
      <c r="J199" s="47" t="n">
        <f aca="false">G199*F199</f>
        <v>291.907965</v>
      </c>
      <c r="K199" s="47" t="n">
        <f aca="false">H199*F199</f>
        <v>52.12782</v>
      </c>
      <c r="L199" s="47" t="n">
        <f aca="false">I199*F199</f>
        <v>344.035785</v>
      </c>
      <c r="M199" s="48" t="n">
        <f aca="false">L199*(1+$M$4)</f>
        <v>433.553896257</v>
      </c>
      <c r="N199" s="49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</row>
    <row r="200" customFormat="false" ht="42.15" hidden="false" customHeight="false" outlineLevel="0" collapsed="false">
      <c r="A200" s="40" t="s">
        <v>781</v>
      </c>
      <c r="B200" s="41" t="s">
        <v>627</v>
      </c>
      <c r="C200" s="42" t="s">
        <v>296</v>
      </c>
      <c r="D200" s="52" t="s">
        <v>297</v>
      </c>
      <c r="E200" s="44" t="s">
        <v>621</v>
      </c>
      <c r="F200" s="84" t="n">
        <v>26.09</v>
      </c>
      <c r="G200" s="47" t="n">
        <v>75.45</v>
      </c>
      <c r="H200" s="47" t="n">
        <v>8.62</v>
      </c>
      <c r="I200" s="47" t="n">
        <f aca="false">SUM(G200:H200)</f>
        <v>84.07</v>
      </c>
      <c r="J200" s="47" t="n">
        <f aca="false">G200*F200</f>
        <v>1968.4905</v>
      </c>
      <c r="K200" s="47" t="n">
        <f aca="false">H200*F200</f>
        <v>224.8958</v>
      </c>
      <c r="L200" s="47" t="n">
        <f aca="false">I200*F200</f>
        <v>2193.3863</v>
      </c>
      <c r="M200" s="48" t="n">
        <f aca="false">L200*(1+$M$4)</f>
        <v>2764.10541526</v>
      </c>
      <c r="N200" s="49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</row>
    <row r="201" customFormat="false" ht="42.15" hidden="false" customHeight="false" outlineLevel="0" collapsed="false">
      <c r="A201" s="40" t="s">
        <v>782</v>
      </c>
      <c r="B201" s="41" t="s">
        <v>629</v>
      </c>
      <c r="C201" s="42" t="s">
        <v>296</v>
      </c>
      <c r="D201" s="52" t="s">
        <v>297</v>
      </c>
      <c r="E201" s="44" t="s">
        <v>621</v>
      </c>
      <c r="F201" s="84" t="n">
        <v>2.908</v>
      </c>
      <c r="G201" s="47" t="n">
        <v>75.45</v>
      </c>
      <c r="H201" s="47" t="n">
        <v>8.62</v>
      </c>
      <c r="I201" s="47" t="n">
        <f aca="false">SUM(G201:H201)</f>
        <v>84.07</v>
      </c>
      <c r="J201" s="47" t="n">
        <f aca="false">G201*F201</f>
        <v>219.4086</v>
      </c>
      <c r="K201" s="47" t="n">
        <f aca="false">H201*F201</f>
        <v>25.06696</v>
      </c>
      <c r="L201" s="47" t="n">
        <f aca="false">I201*F201</f>
        <v>244.47556</v>
      </c>
      <c r="M201" s="48" t="n">
        <f aca="false">L201*(1+$M$4)</f>
        <v>308.088100712</v>
      </c>
      <c r="N201" s="49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</row>
    <row r="202" customFormat="false" ht="21.65" hidden="false" customHeight="false" outlineLevel="0" collapsed="false">
      <c r="A202" s="40" t="s">
        <v>783</v>
      </c>
      <c r="B202" s="41" t="s">
        <v>631</v>
      </c>
      <c r="C202" s="42" t="s">
        <v>323</v>
      </c>
      <c r="D202" s="52" t="s">
        <v>324</v>
      </c>
      <c r="E202" s="44" t="s">
        <v>621</v>
      </c>
      <c r="F202" s="84" t="n">
        <v>78.897</v>
      </c>
      <c r="G202" s="47" t="n">
        <v>2.25</v>
      </c>
      <c r="H202" s="47" t="n">
        <v>1.85</v>
      </c>
      <c r="I202" s="47" t="n">
        <f aca="false">SUM(G202:H202)</f>
        <v>4.1</v>
      </c>
      <c r="J202" s="47" t="n">
        <f aca="false">G202*F202</f>
        <v>177.51825</v>
      </c>
      <c r="K202" s="47" t="n">
        <f aca="false">H202*F202</f>
        <v>145.95945</v>
      </c>
      <c r="L202" s="47" t="n">
        <f aca="false">I202*F202</f>
        <v>323.4777</v>
      </c>
      <c r="M202" s="48" t="n">
        <f aca="false">L202*(1+$M$4)</f>
        <v>407.64659754</v>
      </c>
      <c r="N202" s="49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</row>
    <row r="203" customFormat="false" ht="31.9" hidden="false" customHeight="false" outlineLevel="0" collapsed="false">
      <c r="A203" s="40" t="s">
        <v>784</v>
      </c>
      <c r="B203" s="41" t="s">
        <v>633</v>
      </c>
      <c r="C203" s="42" t="s">
        <v>517</v>
      </c>
      <c r="D203" s="52" t="s">
        <v>518</v>
      </c>
      <c r="E203" s="44" t="s">
        <v>621</v>
      </c>
      <c r="F203" s="84" t="n">
        <v>35.97</v>
      </c>
      <c r="G203" s="47" t="n">
        <v>8.29</v>
      </c>
      <c r="H203" s="47" t="n">
        <v>8.54</v>
      </c>
      <c r="I203" s="47" t="n">
        <f aca="false">SUM(G203:H203)</f>
        <v>16.83</v>
      </c>
      <c r="J203" s="47" t="n">
        <f aca="false">G203*F203</f>
        <v>298.1913</v>
      </c>
      <c r="K203" s="47" t="n">
        <f aca="false">H203*F203</f>
        <v>307.1838</v>
      </c>
      <c r="L203" s="47" t="n">
        <f aca="false">I203*F203</f>
        <v>605.3751</v>
      </c>
      <c r="M203" s="48" t="n">
        <f aca="false">L203*(1+$M$4)</f>
        <v>762.89370102</v>
      </c>
      <c r="N203" s="49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</row>
    <row r="204" customFormat="false" ht="31.9" hidden="false" customHeight="false" outlineLevel="0" collapsed="false">
      <c r="A204" s="40" t="s">
        <v>785</v>
      </c>
      <c r="B204" s="41" t="s">
        <v>635</v>
      </c>
      <c r="C204" s="42" t="s">
        <v>521</v>
      </c>
      <c r="D204" s="52" t="s">
        <v>522</v>
      </c>
      <c r="E204" s="44" t="s">
        <v>621</v>
      </c>
      <c r="F204" s="84" t="n">
        <v>42.927</v>
      </c>
      <c r="G204" s="47" t="n">
        <v>8.13</v>
      </c>
      <c r="H204" s="47" t="n">
        <v>4.51</v>
      </c>
      <c r="I204" s="47" t="n">
        <f aca="false">SUM(G204:H204)</f>
        <v>12.64</v>
      </c>
      <c r="J204" s="47" t="n">
        <f aca="false">G204*F204</f>
        <v>348.99651</v>
      </c>
      <c r="K204" s="47" t="n">
        <f aca="false">H204*F204</f>
        <v>193.60077</v>
      </c>
      <c r="L204" s="47" t="n">
        <f aca="false">I204*F204</f>
        <v>542.59728</v>
      </c>
      <c r="M204" s="48" t="n">
        <f aca="false">L204*(1+$M$4)</f>
        <v>683.781092256</v>
      </c>
      <c r="N204" s="49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</row>
    <row r="205" customFormat="false" ht="12.75" hidden="false" customHeight="true" outlineLevel="0" collapsed="false">
      <c r="A205" s="174"/>
      <c r="B205" s="143"/>
      <c r="C205" s="143"/>
      <c r="D205" s="144"/>
      <c r="E205" s="145"/>
      <c r="F205" s="146"/>
      <c r="G205" s="145"/>
      <c r="H205" s="145"/>
      <c r="I205" s="145"/>
      <c r="J205" s="59"/>
      <c r="K205" s="59"/>
      <c r="L205" s="59"/>
      <c r="M205" s="59"/>
      <c r="N205" s="2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</row>
    <row r="206" customFormat="false" ht="12.75" hidden="false" customHeight="true" outlineLevel="0" collapsed="false">
      <c r="A206" s="152" t="s">
        <v>319</v>
      </c>
      <c r="B206" s="152"/>
      <c r="C206" s="152"/>
      <c r="D206" s="142" t="s">
        <v>786</v>
      </c>
      <c r="E206" s="142"/>
      <c r="F206" s="142"/>
      <c r="G206" s="142"/>
      <c r="H206" s="142"/>
      <c r="I206" s="142"/>
      <c r="J206" s="31" t="n">
        <f aca="false">SUM(J207:J209)</f>
        <v>1337.629752</v>
      </c>
      <c r="K206" s="31" t="n">
        <f aca="false">SUM(K207:K209)</f>
        <v>1446.190779</v>
      </c>
      <c r="L206" s="31" t="n">
        <f aca="false">SUM(L207:L209)</f>
        <v>2783.820531</v>
      </c>
      <c r="M206" s="31" t="n">
        <f aca="false">SUM(M207:M209)</f>
        <v>3508.1706331662</v>
      </c>
      <c r="N206" s="2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</row>
    <row r="207" customFormat="false" ht="31.9" hidden="false" customHeight="false" outlineLevel="0" collapsed="false">
      <c r="A207" s="40" t="s">
        <v>787</v>
      </c>
      <c r="B207" s="41" t="s">
        <v>788</v>
      </c>
      <c r="C207" s="42" t="s">
        <v>40</v>
      </c>
      <c r="D207" s="52" t="s">
        <v>789</v>
      </c>
      <c r="E207" s="44" t="s">
        <v>621</v>
      </c>
      <c r="F207" s="84" t="n">
        <v>15.9984</v>
      </c>
      <c r="G207" s="47" t="n">
        <v>19.63</v>
      </c>
      <c r="H207" s="47" t="n">
        <v>42.16</v>
      </c>
      <c r="I207" s="47" t="n">
        <f aca="false">SUM(G207:H207)</f>
        <v>61.79</v>
      </c>
      <c r="J207" s="47" t="n">
        <f aca="false">G207*F207</f>
        <v>314.048592</v>
      </c>
      <c r="K207" s="47" t="n">
        <f aca="false">H207*F207</f>
        <v>674.492544</v>
      </c>
      <c r="L207" s="47" t="n">
        <f aca="false">I207*F207</f>
        <v>988.541136</v>
      </c>
      <c r="M207" s="48" t="n">
        <f aca="false">L207*(1+$M$4)</f>
        <v>1245.7595395872</v>
      </c>
      <c r="N207" s="49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</row>
    <row r="208" customFormat="false" ht="42.15" hidden="false" customHeight="false" outlineLevel="0" collapsed="false">
      <c r="A208" s="40" t="s">
        <v>790</v>
      </c>
      <c r="B208" s="41" t="s">
        <v>791</v>
      </c>
      <c r="C208" s="42" t="s">
        <v>498</v>
      </c>
      <c r="D208" s="52" t="s">
        <v>792</v>
      </c>
      <c r="E208" s="44" t="s">
        <v>621</v>
      </c>
      <c r="F208" s="84" t="n">
        <v>29.2635</v>
      </c>
      <c r="G208" s="47" t="n">
        <v>2.48</v>
      </c>
      <c r="H208" s="47" t="n">
        <v>2.63</v>
      </c>
      <c r="I208" s="47" t="n">
        <f aca="false">SUM(G208:H208)</f>
        <v>5.11</v>
      </c>
      <c r="J208" s="47" t="n">
        <f aca="false">G208*F208</f>
        <v>72.57348</v>
      </c>
      <c r="K208" s="47" t="n">
        <f aca="false">H208*F208</f>
        <v>76.963005</v>
      </c>
      <c r="L208" s="47" t="n">
        <f aca="false">I208*F208</f>
        <v>149.536485</v>
      </c>
      <c r="M208" s="48" t="n">
        <f aca="false">L208*(1+$M$4)</f>
        <v>188.445878397</v>
      </c>
      <c r="N208" s="49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</row>
    <row r="209" customFormat="false" ht="62.65" hidden="false" customHeight="false" outlineLevel="0" collapsed="false">
      <c r="A209" s="40" t="s">
        <v>793</v>
      </c>
      <c r="B209" s="41" t="s">
        <v>794</v>
      </c>
      <c r="C209" s="42" t="s">
        <v>305</v>
      </c>
      <c r="D209" s="52" t="s">
        <v>795</v>
      </c>
      <c r="E209" s="44" t="s">
        <v>621</v>
      </c>
      <c r="F209" s="84" t="n">
        <v>43.071</v>
      </c>
      <c r="G209" s="47" t="n">
        <v>22.08</v>
      </c>
      <c r="H209" s="47" t="n">
        <v>16.13</v>
      </c>
      <c r="I209" s="47" t="n">
        <f aca="false">SUM(G209:H209)</f>
        <v>38.21</v>
      </c>
      <c r="J209" s="47" t="n">
        <f aca="false">G209*F209</f>
        <v>951.00768</v>
      </c>
      <c r="K209" s="47" t="n">
        <f aca="false">H209*F209</f>
        <v>694.73523</v>
      </c>
      <c r="L209" s="47" t="n">
        <f aca="false">I209*F209</f>
        <v>1645.74291</v>
      </c>
      <c r="M209" s="48" t="n">
        <f aca="false">L209*(1+$M$4)</f>
        <v>2073.965215182</v>
      </c>
      <c r="N209" s="49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</row>
    <row r="210" customFormat="false" ht="12.75" hidden="false" customHeight="true" outlineLevel="0" collapsed="false">
      <c r="A210" s="63"/>
      <c r="B210" s="64"/>
      <c r="C210" s="63"/>
      <c r="D210" s="3"/>
      <c r="E210" s="13"/>
      <c r="F210" s="65"/>
      <c r="G210" s="13"/>
      <c r="H210" s="13"/>
      <c r="I210" s="13"/>
      <c r="J210" s="13"/>
      <c r="K210" s="13"/>
      <c r="L210" s="13"/>
      <c r="M210" s="13"/>
      <c r="N210" s="2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</row>
    <row r="211" customFormat="false" ht="12.75" hidden="false" customHeight="true" outlineLevel="0" collapsed="false">
      <c r="A211" s="140" t="s">
        <v>328</v>
      </c>
      <c r="B211" s="153"/>
      <c r="C211" s="154"/>
      <c r="D211" s="155" t="s">
        <v>796</v>
      </c>
      <c r="E211" s="155"/>
      <c r="F211" s="155"/>
      <c r="G211" s="155"/>
      <c r="H211" s="155"/>
      <c r="I211" s="155"/>
      <c r="J211" s="69" t="n">
        <f aca="false">J213</f>
        <v>7321.21638</v>
      </c>
      <c r="K211" s="69" t="n">
        <f aca="false">K213</f>
        <v>1697.82894</v>
      </c>
      <c r="L211" s="69" t="n">
        <f aca="false">L213</f>
        <v>9019.04532</v>
      </c>
      <c r="M211" s="69" t="n">
        <f aca="false">M213</f>
        <v>11365.800912264</v>
      </c>
      <c r="N211" s="156" t="n">
        <f aca="false">M211</f>
        <v>11365.800912264</v>
      </c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</row>
    <row r="212" customFormat="false" ht="12.75" hidden="false" customHeight="true" outlineLevel="0" collapsed="false">
      <c r="A212" s="157"/>
      <c r="B212" s="158"/>
      <c r="C212" s="159"/>
      <c r="D212" s="160"/>
      <c r="E212" s="161"/>
      <c r="F212" s="162"/>
      <c r="G212" s="161"/>
      <c r="H212" s="161"/>
      <c r="I212" s="161"/>
      <c r="J212" s="163"/>
      <c r="K212" s="163"/>
      <c r="L212" s="163"/>
      <c r="M212" s="16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</row>
    <row r="213" customFormat="false" ht="12.75" hidden="false" customHeight="true" outlineLevel="0" collapsed="false">
      <c r="A213" s="164" t="s">
        <v>330</v>
      </c>
      <c r="B213" s="164"/>
      <c r="C213" s="164"/>
      <c r="D213" s="142" t="s">
        <v>681</v>
      </c>
      <c r="E213" s="142"/>
      <c r="F213" s="142"/>
      <c r="G213" s="142"/>
      <c r="H213" s="142"/>
      <c r="I213" s="142"/>
      <c r="J213" s="166" t="n">
        <f aca="false">SUM(J214:J220)</f>
        <v>7321.21638</v>
      </c>
      <c r="K213" s="166" t="n">
        <f aca="false">SUM(K214:K220)</f>
        <v>1697.82894</v>
      </c>
      <c r="L213" s="166" t="n">
        <f aca="false">SUM(L214:L220)</f>
        <v>9019.04532</v>
      </c>
      <c r="M213" s="166" t="n">
        <f aca="false">SUM(M214:M220)</f>
        <v>11365.800912264</v>
      </c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</row>
    <row r="214" customFormat="false" ht="31.9" hidden="false" customHeight="false" outlineLevel="0" collapsed="false">
      <c r="A214" s="167" t="s">
        <v>797</v>
      </c>
      <c r="B214" s="79" t="s">
        <v>618</v>
      </c>
      <c r="C214" s="168" t="s">
        <v>619</v>
      </c>
      <c r="D214" s="169" t="s">
        <v>620</v>
      </c>
      <c r="E214" s="170" t="s">
        <v>621</v>
      </c>
      <c r="F214" s="171" t="n">
        <v>9.64</v>
      </c>
      <c r="G214" s="47" t="n">
        <v>7.5</v>
      </c>
      <c r="H214" s="47" t="n">
        <v>17.23</v>
      </c>
      <c r="I214" s="172" t="n">
        <f aca="false">SUM(G214:H214)</f>
        <v>24.73</v>
      </c>
      <c r="J214" s="172" t="n">
        <f aca="false">G214*F214</f>
        <v>72.3</v>
      </c>
      <c r="K214" s="172" t="n">
        <f aca="false">H214*F214</f>
        <v>166.0972</v>
      </c>
      <c r="L214" s="172" t="n">
        <f aca="false">I214*F214</f>
        <v>238.3972</v>
      </c>
      <c r="M214" s="173" t="n">
        <f aca="false">L214*(1+$M$4)</f>
        <v>300.42815144</v>
      </c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</row>
    <row r="215" customFormat="false" ht="42.15" hidden="false" customHeight="false" outlineLevel="0" collapsed="false">
      <c r="A215" s="167" t="s">
        <v>798</v>
      </c>
      <c r="B215" s="79" t="s">
        <v>623</v>
      </c>
      <c r="C215" s="168" t="s">
        <v>481</v>
      </c>
      <c r="D215" s="169" t="s">
        <v>482</v>
      </c>
      <c r="E215" s="170" t="s">
        <v>625</v>
      </c>
      <c r="F215" s="171" t="n">
        <v>0.2892</v>
      </c>
      <c r="G215" s="47" t="n">
        <v>372.95</v>
      </c>
      <c r="H215" s="47" t="n">
        <v>66.6</v>
      </c>
      <c r="I215" s="172" t="n">
        <f aca="false">SUM(G215:H215)</f>
        <v>439.55</v>
      </c>
      <c r="J215" s="172" t="n">
        <f aca="false">G215*F215</f>
        <v>107.85714</v>
      </c>
      <c r="K215" s="172" t="n">
        <f aca="false">H215*F215</f>
        <v>19.26072</v>
      </c>
      <c r="L215" s="172" t="n">
        <f aca="false">I215*F215</f>
        <v>127.11786</v>
      </c>
      <c r="M215" s="173" t="n">
        <f aca="false">L215*(1+$M$4)</f>
        <v>160.193927172</v>
      </c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</row>
    <row r="216" customFormat="false" ht="42.15" hidden="false" customHeight="false" outlineLevel="0" collapsed="false">
      <c r="A216" s="167" t="s">
        <v>799</v>
      </c>
      <c r="B216" s="41" t="s">
        <v>627</v>
      </c>
      <c r="C216" s="42" t="s">
        <v>296</v>
      </c>
      <c r="D216" s="52" t="s">
        <v>297</v>
      </c>
      <c r="E216" s="44" t="s">
        <v>621</v>
      </c>
      <c r="F216" s="84" t="n">
        <v>9.64</v>
      </c>
      <c r="G216" s="47" t="n">
        <v>75.45</v>
      </c>
      <c r="H216" s="47" t="n">
        <v>8.62</v>
      </c>
      <c r="I216" s="172" t="n">
        <f aca="false">SUM(G227:H227)</f>
        <v>84.07</v>
      </c>
      <c r="J216" s="172" t="n">
        <f aca="false">G227*F227</f>
        <v>5866.992</v>
      </c>
      <c r="K216" s="172" t="n">
        <f aca="false">H227*F227</f>
        <v>670.2912</v>
      </c>
      <c r="L216" s="172" t="n">
        <f aca="false">I216*F227</f>
        <v>6537.2832</v>
      </c>
      <c r="M216" s="173" t="n">
        <f aca="false">L216*(1+$M$4)</f>
        <v>8238.28428864</v>
      </c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</row>
    <row r="217" customFormat="false" ht="42.15" hidden="false" customHeight="false" outlineLevel="0" collapsed="false">
      <c r="A217" s="167" t="s">
        <v>800</v>
      </c>
      <c r="B217" s="41" t="s">
        <v>629</v>
      </c>
      <c r="C217" s="42" t="s">
        <v>296</v>
      </c>
      <c r="D217" s="52" t="s">
        <v>297</v>
      </c>
      <c r="E217" s="44" t="s">
        <v>621</v>
      </c>
      <c r="F217" s="84" t="n">
        <v>1.276</v>
      </c>
      <c r="G217" s="47" t="n">
        <v>75.45</v>
      </c>
      <c r="H217" s="47" t="n">
        <v>8.62</v>
      </c>
      <c r="I217" s="172" t="n">
        <f aca="false">SUM(G228:H228)</f>
        <v>84.07</v>
      </c>
      <c r="J217" s="172" t="n">
        <f aca="false">G228*F228</f>
        <v>267.2439</v>
      </c>
      <c r="K217" s="172" t="n">
        <f aca="false">H228*F228</f>
        <v>30.53204</v>
      </c>
      <c r="L217" s="172" t="n">
        <f aca="false">I217*F228</f>
        <v>297.77594</v>
      </c>
      <c r="M217" s="173" t="n">
        <f aca="false">L217*(1+$M$4)</f>
        <v>375.257239588</v>
      </c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</row>
    <row r="218" customFormat="false" ht="21.65" hidden="false" customHeight="false" outlineLevel="0" collapsed="false">
      <c r="A218" s="167" t="s">
        <v>801</v>
      </c>
      <c r="B218" s="41" t="s">
        <v>631</v>
      </c>
      <c r="C218" s="42" t="s">
        <v>323</v>
      </c>
      <c r="D218" s="52" t="s">
        <v>324</v>
      </c>
      <c r="E218" s="44" t="s">
        <v>621</v>
      </c>
      <c r="F218" s="84" t="n">
        <v>41.034</v>
      </c>
      <c r="G218" s="47" t="n">
        <v>2.25</v>
      </c>
      <c r="H218" s="47" t="n">
        <v>1.85</v>
      </c>
      <c r="I218" s="172" t="n">
        <f aca="false">SUM(G229:H229)</f>
        <v>4.1</v>
      </c>
      <c r="J218" s="172" t="n">
        <f aca="false">G229*F229</f>
        <v>216.52425</v>
      </c>
      <c r="K218" s="172" t="n">
        <f aca="false">H229*F229</f>
        <v>178.03105</v>
      </c>
      <c r="L218" s="172" t="n">
        <f aca="false">I218*F229</f>
        <v>394.5553</v>
      </c>
      <c r="M218" s="173" t="n">
        <f aca="false">L218*(1+$M$4)</f>
        <v>497.21858906</v>
      </c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</row>
    <row r="219" customFormat="false" ht="31.9" hidden="false" customHeight="false" outlineLevel="0" collapsed="false">
      <c r="A219" s="167" t="s">
        <v>802</v>
      </c>
      <c r="B219" s="41" t="s">
        <v>633</v>
      </c>
      <c r="C219" s="42" t="s">
        <v>517</v>
      </c>
      <c r="D219" s="52" t="s">
        <v>518</v>
      </c>
      <c r="E219" s="44" t="s">
        <v>621</v>
      </c>
      <c r="F219" s="84" t="n">
        <v>19.14</v>
      </c>
      <c r="G219" s="47" t="n">
        <v>8.29</v>
      </c>
      <c r="H219" s="47" t="n">
        <v>8.54</v>
      </c>
      <c r="I219" s="172" t="n">
        <f aca="false">SUM(G230:H230)</f>
        <v>16.83</v>
      </c>
      <c r="J219" s="172" t="n">
        <f aca="false">G230*F230</f>
        <v>410.6037</v>
      </c>
      <c r="K219" s="172" t="n">
        <f aca="false">H230*F230</f>
        <v>422.9862</v>
      </c>
      <c r="L219" s="172" t="n">
        <f aca="false">I219*F230</f>
        <v>833.5899</v>
      </c>
      <c r="M219" s="173" t="n">
        <f aca="false">L219*(1+$M$4)</f>
        <v>1050.48999198</v>
      </c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</row>
    <row r="220" customFormat="false" ht="31.9" hidden="false" customHeight="false" outlineLevel="0" collapsed="false">
      <c r="A220" s="167" t="s">
        <v>803</v>
      </c>
      <c r="B220" s="41" t="s">
        <v>635</v>
      </c>
      <c r="C220" s="42" t="s">
        <v>521</v>
      </c>
      <c r="D220" s="52" t="s">
        <v>522</v>
      </c>
      <c r="E220" s="44" t="s">
        <v>621</v>
      </c>
      <c r="F220" s="84" t="n">
        <v>21.894</v>
      </c>
      <c r="G220" s="47" t="n">
        <v>8.13</v>
      </c>
      <c r="H220" s="47" t="n">
        <v>4.51</v>
      </c>
      <c r="I220" s="172" t="n">
        <f aca="false">SUM(G231:H231)</f>
        <v>12.64</v>
      </c>
      <c r="J220" s="172" t="n">
        <f aca="false">G231*F231</f>
        <v>379.69539</v>
      </c>
      <c r="K220" s="172" t="n">
        <f aca="false">H231*F231</f>
        <v>210.63053</v>
      </c>
      <c r="L220" s="172" t="n">
        <f aca="false">I220*F231</f>
        <v>590.32592</v>
      </c>
      <c r="M220" s="173" t="n">
        <f aca="false">L220*(1+$M$4)</f>
        <v>743.928724384</v>
      </c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</row>
    <row r="221" customFormat="false" ht="12.75" hidden="false" customHeight="true" outlineLevel="0" collapsed="false">
      <c r="A221" s="63"/>
      <c r="B221" s="64"/>
      <c r="C221" s="63"/>
      <c r="D221" s="3"/>
      <c r="E221" s="13"/>
      <c r="F221" s="65"/>
      <c r="G221" s="13"/>
      <c r="H221" s="13"/>
      <c r="I221" s="13"/>
      <c r="J221" s="13"/>
      <c r="K221" s="13"/>
      <c r="L221" s="13"/>
      <c r="M221" s="13"/>
      <c r="N221" s="2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</row>
    <row r="222" customFormat="false" ht="12.75" hidden="false" customHeight="true" outlineLevel="0" collapsed="false">
      <c r="A222" s="140" t="s">
        <v>400</v>
      </c>
      <c r="B222" s="141"/>
      <c r="C222" s="29"/>
      <c r="D222" s="142" t="s">
        <v>804</v>
      </c>
      <c r="E222" s="142"/>
      <c r="F222" s="142"/>
      <c r="G222" s="142"/>
      <c r="H222" s="142"/>
      <c r="I222" s="142"/>
      <c r="J222" s="31" t="n">
        <f aca="false">J224</f>
        <v>8644.797</v>
      </c>
      <c r="K222" s="31" t="n">
        <f aca="false">K224</f>
        <v>3033.8803</v>
      </c>
      <c r="L222" s="31" t="n">
        <f aca="false">L224</f>
        <v>11678.6773</v>
      </c>
      <c r="M222" s="31" t="n">
        <f aca="false">M224</f>
        <v>14717.46913346</v>
      </c>
      <c r="N222" s="16" t="n">
        <f aca="false">M222</f>
        <v>14717.46913346</v>
      </c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</row>
    <row r="223" customFormat="false" ht="12.75" hidden="false" customHeight="true" outlineLevel="0" collapsed="false">
      <c r="A223" s="143"/>
      <c r="B223" s="143"/>
      <c r="C223" s="143"/>
      <c r="D223" s="144"/>
      <c r="E223" s="145"/>
      <c r="F223" s="146"/>
      <c r="G223" s="145"/>
      <c r="H223" s="145"/>
      <c r="I223" s="145"/>
      <c r="J223" s="59"/>
      <c r="K223" s="59"/>
      <c r="L223" s="59"/>
      <c r="M223" s="59"/>
      <c r="N223" s="2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</row>
    <row r="224" customFormat="false" ht="12.75" hidden="false" customHeight="true" outlineLevel="0" collapsed="false">
      <c r="A224" s="152" t="s">
        <v>401</v>
      </c>
      <c r="B224" s="152"/>
      <c r="C224" s="152"/>
      <c r="D224" s="142" t="s">
        <v>681</v>
      </c>
      <c r="E224" s="142"/>
      <c r="F224" s="142"/>
      <c r="G224" s="142"/>
      <c r="H224" s="142"/>
      <c r="I224" s="142"/>
      <c r="J224" s="31" t="n">
        <f aca="false">SUM(J225:J232)</f>
        <v>8644.797</v>
      </c>
      <c r="K224" s="31" t="n">
        <f aca="false">SUM(K225:K232)</f>
        <v>3033.8803</v>
      </c>
      <c r="L224" s="31" t="n">
        <f aca="false">SUM(L225:L232)</f>
        <v>11678.6773</v>
      </c>
      <c r="M224" s="31" t="n">
        <f aca="false">SUM(M225:M232)</f>
        <v>14717.46913346</v>
      </c>
      <c r="N224" s="2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</row>
    <row r="225" customFormat="false" ht="31.9" hidden="false" customHeight="false" outlineLevel="0" collapsed="false">
      <c r="A225" s="40" t="s">
        <v>805</v>
      </c>
      <c r="B225" s="41" t="s">
        <v>618</v>
      </c>
      <c r="C225" s="42" t="s">
        <v>619</v>
      </c>
      <c r="D225" s="52" t="s">
        <v>620</v>
      </c>
      <c r="E225" s="44" t="s">
        <v>621</v>
      </c>
      <c r="F225" s="84" t="n">
        <v>77.76</v>
      </c>
      <c r="G225" s="47" t="n">
        <v>7.5</v>
      </c>
      <c r="H225" s="47" t="n">
        <v>17.23</v>
      </c>
      <c r="I225" s="47" t="n">
        <f aca="false">SUM(G225:H225)</f>
        <v>24.73</v>
      </c>
      <c r="J225" s="47" t="n">
        <f aca="false">G225*F225</f>
        <v>583.2</v>
      </c>
      <c r="K225" s="47" t="n">
        <f aca="false">H225*F225</f>
        <v>1339.8048</v>
      </c>
      <c r="L225" s="47" t="n">
        <f aca="false">I225*F225</f>
        <v>1923.0048</v>
      </c>
      <c r="M225" s="48" t="n">
        <f aca="false">L225*(1+$M$4)</f>
        <v>2423.37064896</v>
      </c>
      <c r="N225" s="49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</row>
    <row r="226" customFormat="false" ht="42.15" hidden="false" customHeight="false" outlineLevel="0" collapsed="false">
      <c r="A226" s="40" t="s">
        <v>806</v>
      </c>
      <c r="B226" s="41" t="s">
        <v>623</v>
      </c>
      <c r="C226" s="42" t="s">
        <v>481</v>
      </c>
      <c r="D226" s="52" t="s">
        <v>624</v>
      </c>
      <c r="E226" s="44" t="s">
        <v>625</v>
      </c>
      <c r="F226" s="84" t="n">
        <v>2.3328</v>
      </c>
      <c r="G226" s="47" t="n">
        <v>372.95</v>
      </c>
      <c r="H226" s="47" t="n">
        <v>66.6</v>
      </c>
      <c r="I226" s="47" t="n">
        <f aca="false">SUM(G226:H226)</f>
        <v>439.55</v>
      </c>
      <c r="J226" s="47" t="n">
        <f aca="false">G226*F226</f>
        <v>870.01776</v>
      </c>
      <c r="K226" s="47" t="n">
        <f aca="false">H226*F226</f>
        <v>155.36448</v>
      </c>
      <c r="L226" s="47" t="n">
        <f aca="false">I226*F226</f>
        <v>1025.38224</v>
      </c>
      <c r="M226" s="48" t="n">
        <f aca="false">L226*(1+$M$4)</f>
        <v>1292.186698848</v>
      </c>
      <c r="N226" s="49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</row>
    <row r="227" customFormat="false" ht="42.15" hidden="false" customHeight="false" outlineLevel="0" collapsed="false">
      <c r="A227" s="40" t="s">
        <v>807</v>
      </c>
      <c r="B227" s="41" t="s">
        <v>627</v>
      </c>
      <c r="C227" s="42" t="s">
        <v>296</v>
      </c>
      <c r="D227" s="52" t="s">
        <v>297</v>
      </c>
      <c r="E227" s="44" t="s">
        <v>621</v>
      </c>
      <c r="F227" s="84" t="n">
        <v>77.76</v>
      </c>
      <c r="G227" s="47" t="n">
        <v>75.45</v>
      </c>
      <c r="H227" s="47" t="n">
        <v>8.62</v>
      </c>
      <c r="I227" s="47" t="n">
        <f aca="false">SUM(G227:H227)</f>
        <v>84.07</v>
      </c>
      <c r="J227" s="47" t="n">
        <f aca="false">G227*F227</f>
        <v>5866.992</v>
      </c>
      <c r="K227" s="47" t="n">
        <f aca="false">H227*F227</f>
        <v>670.2912</v>
      </c>
      <c r="L227" s="47" t="n">
        <f aca="false">I227*F227</f>
        <v>6537.2832</v>
      </c>
      <c r="M227" s="48" t="n">
        <f aca="false">L227*(1+$M$4)</f>
        <v>8238.28428864</v>
      </c>
      <c r="N227" s="49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</row>
    <row r="228" customFormat="false" ht="42.15" hidden="false" customHeight="false" outlineLevel="0" collapsed="false">
      <c r="A228" s="40" t="s">
        <v>808</v>
      </c>
      <c r="B228" s="41" t="s">
        <v>629</v>
      </c>
      <c r="C228" s="42" t="s">
        <v>296</v>
      </c>
      <c r="D228" s="52" t="s">
        <v>297</v>
      </c>
      <c r="E228" s="44" t="s">
        <v>621</v>
      </c>
      <c r="F228" s="84" t="n">
        <v>3.542</v>
      </c>
      <c r="G228" s="47" t="n">
        <v>75.45</v>
      </c>
      <c r="H228" s="47" t="n">
        <v>8.62</v>
      </c>
      <c r="I228" s="47" t="n">
        <f aca="false">SUM(G228:H228)</f>
        <v>84.07</v>
      </c>
      <c r="J228" s="47" t="n">
        <f aca="false">G228*F228</f>
        <v>267.2439</v>
      </c>
      <c r="K228" s="47" t="n">
        <f aca="false">H228*F228</f>
        <v>30.53204</v>
      </c>
      <c r="L228" s="47" t="n">
        <f aca="false">I228*F228</f>
        <v>297.77594</v>
      </c>
      <c r="M228" s="48" t="n">
        <f aca="false">L228*(1+$M$4)</f>
        <v>375.257239588</v>
      </c>
      <c r="N228" s="49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</row>
    <row r="229" customFormat="false" ht="21.65" hidden="false" customHeight="false" outlineLevel="0" collapsed="false">
      <c r="A229" s="40" t="s">
        <v>809</v>
      </c>
      <c r="B229" s="41" t="s">
        <v>631</v>
      </c>
      <c r="C229" s="42" t="s">
        <v>323</v>
      </c>
      <c r="D229" s="52" t="s">
        <v>324</v>
      </c>
      <c r="E229" s="44" t="s">
        <v>621</v>
      </c>
      <c r="F229" s="84" t="n">
        <v>96.233</v>
      </c>
      <c r="G229" s="47" t="n">
        <v>2.25</v>
      </c>
      <c r="H229" s="47" t="n">
        <v>1.85</v>
      </c>
      <c r="I229" s="47" t="n">
        <f aca="false">SUM(G229:H229)</f>
        <v>4.1</v>
      </c>
      <c r="J229" s="47" t="n">
        <f aca="false">G229*F229</f>
        <v>216.52425</v>
      </c>
      <c r="K229" s="47" t="n">
        <f aca="false">H229*F229</f>
        <v>178.03105</v>
      </c>
      <c r="L229" s="47" t="n">
        <f aca="false">I229*F229</f>
        <v>394.5553</v>
      </c>
      <c r="M229" s="48" t="n">
        <f aca="false">L229*(1+$M$4)</f>
        <v>497.21858906</v>
      </c>
      <c r="N229" s="49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</row>
    <row r="230" customFormat="false" ht="31.9" hidden="false" customHeight="false" outlineLevel="0" collapsed="false">
      <c r="A230" s="40" t="s">
        <v>810</v>
      </c>
      <c r="B230" s="41" t="s">
        <v>633</v>
      </c>
      <c r="C230" s="42" t="s">
        <v>517</v>
      </c>
      <c r="D230" s="52" t="s">
        <v>518</v>
      </c>
      <c r="E230" s="44" t="s">
        <v>621</v>
      </c>
      <c r="F230" s="84" t="n">
        <v>49.53</v>
      </c>
      <c r="G230" s="47" t="n">
        <v>8.29</v>
      </c>
      <c r="H230" s="47" t="n">
        <v>8.54</v>
      </c>
      <c r="I230" s="47" t="n">
        <f aca="false">SUM(G230:H230)</f>
        <v>16.83</v>
      </c>
      <c r="J230" s="47" t="n">
        <f aca="false">G230*F230</f>
        <v>410.6037</v>
      </c>
      <c r="K230" s="47" t="n">
        <f aca="false">H230*F230</f>
        <v>422.9862</v>
      </c>
      <c r="L230" s="47" t="n">
        <f aca="false">I230*F230</f>
        <v>833.5899</v>
      </c>
      <c r="M230" s="48" t="n">
        <f aca="false">L230*(1+$M$4)</f>
        <v>1050.48999198</v>
      </c>
      <c r="N230" s="49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</row>
    <row r="231" customFormat="false" ht="31.9" hidden="false" customHeight="false" outlineLevel="0" collapsed="false">
      <c r="A231" s="40" t="s">
        <v>811</v>
      </c>
      <c r="B231" s="41" t="s">
        <v>635</v>
      </c>
      <c r="C231" s="42" t="s">
        <v>521</v>
      </c>
      <c r="D231" s="52" t="s">
        <v>522</v>
      </c>
      <c r="E231" s="44" t="s">
        <v>621</v>
      </c>
      <c r="F231" s="84" t="n">
        <v>46.703</v>
      </c>
      <c r="G231" s="47" t="n">
        <v>8.13</v>
      </c>
      <c r="H231" s="47" t="n">
        <v>4.51</v>
      </c>
      <c r="I231" s="47" t="n">
        <f aca="false">SUM(G231:H231)</f>
        <v>12.64</v>
      </c>
      <c r="J231" s="47" t="n">
        <f aca="false">G231*F231</f>
        <v>379.69539</v>
      </c>
      <c r="K231" s="47" t="n">
        <f aca="false">H231*F231</f>
        <v>210.63053</v>
      </c>
      <c r="L231" s="47" t="n">
        <f aca="false">I231*F231</f>
        <v>590.32592</v>
      </c>
      <c r="M231" s="48" t="n">
        <f aca="false">L231*(1+$M$4)</f>
        <v>743.928724384</v>
      </c>
      <c r="N231" s="49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</row>
    <row r="232" customFormat="false" ht="42.15" hidden="false" customHeight="false" outlineLevel="0" collapsed="false">
      <c r="A232" s="40" t="s">
        <v>812</v>
      </c>
      <c r="B232" s="175" t="s">
        <v>813</v>
      </c>
      <c r="C232" s="42" t="s">
        <v>814</v>
      </c>
      <c r="D232" s="52" t="s">
        <v>815</v>
      </c>
      <c r="E232" s="44" t="s">
        <v>816</v>
      </c>
      <c r="F232" s="84" t="n">
        <v>4</v>
      </c>
      <c r="G232" s="47" t="n">
        <v>12.63</v>
      </c>
      <c r="H232" s="47" t="n">
        <v>6.56</v>
      </c>
      <c r="I232" s="47" t="n">
        <f aca="false">H232+G232</f>
        <v>19.19</v>
      </c>
      <c r="J232" s="47" t="n">
        <f aca="false">G232*F232</f>
        <v>50.52</v>
      </c>
      <c r="K232" s="47" t="n">
        <f aca="false">H232*F232</f>
        <v>26.24</v>
      </c>
      <c r="L232" s="47" t="n">
        <f aca="false">I232*F232</f>
        <v>76.76</v>
      </c>
      <c r="M232" s="48" t="n">
        <f aca="false">L232*(1+$M$4)</f>
        <v>96.732952</v>
      </c>
      <c r="N232" s="49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</row>
    <row r="233" customFormat="false" ht="12.75" hidden="false" customHeight="true" outlineLevel="0" collapsed="false">
      <c r="A233" s="63"/>
      <c r="B233" s="64"/>
      <c r="C233" s="63"/>
      <c r="D233" s="3"/>
      <c r="E233" s="13"/>
      <c r="F233" s="65"/>
      <c r="G233" s="13"/>
      <c r="H233" s="13"/>
      <c r="I233" s="13"/>
      <c r="J233" s="13"/>
      <c r="K233" s="13"/>
      <c r="L233" s="13"/>
      <c r="M233" s="13"/>
      <c r="N233" s="2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</row>
    <row r="234" customFormat="false" ht="12.75" hidden="false" customHeight="true" outlineLevel="0" collapsed="false">
      <c r="A234" s="140" t="s">
        <v>425</v>
      </c>
      <c r="B234" s="141"/>
      <c r="C234" s="29"/>
      <c r="D234" s="142" t="s">
        <v>817</v>
      </c>
      <c r="E234" s="142"/>
      <c r="F234" s="142"/>
      <c r="G234" s="142"/>
      <c r="H234" s="142"/>
      <c r="I234" s="142"/>
      <c r="J234" s="31" t="n">
        <f aca="false">J236</f>
        <v>2322.311</v>
      </c>
      <c r="K234" s="31" t="n">
        <f aca="false">K236</f>
        <v>1020.42508</v>
      </c>
      <c r="L234" s="31" t="n">
        <f aca="false">L236</f>
        <v>3342.73608</v>
      </c>
      <c r="M234" s="31" t="n">
        <f aca="false">M236</f>
        <v>4212.516008016</v>
      </c>
      <c r="N234" s="26" t="n">
        <f aca="false">M234</f>
        <v>4212.516008016</v>
      </c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</row>
    <row r="235" customFormat="false" ht="12.75" hidden="false" customHeight="true" outlineLevel="0" collapsed="false">
      <c r="A235" s="143"/>
      <c r="B235" s="143"/>
      <c r="C235" s="143"/>
      <c r="D235" s="144"/>
      <c r="E235" s="145"/>
      <c r="F235" s="146"/>
      <c r="G235" s="145"/>
      <c r="H235" s="145"/>
      <c r="I235" s="145"/>
      <c r="J235" s="59"/>
      <c r="K235" s="59"/>
      <c r="L235" s="59"/>
      <c r="M235" s="59"/>
      <c r="N235" s="2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</row>
    <row r="236" customFormat="false" ht="12.75" hidden="false" customHeight="true" outlineLevel="0" collapsed="false">
      <c r="A236" s="152" t="s">
        <v>426</v>
      </c>
      <c r="B236" s="152"/>
      <c r="C236" s="152"/>
      <c r="D236" s="142" t="s">
        <v>681</v>
      </c>
      <c r="E236" s="142"/>
      <c r="F236" s="142"/>
      <c r="G236" s="142"/>
      <c r="H236" s="142"/>
      <c r="I236" s="142"/>
      <c r="J236" s="31" t="n">
        <f aca="false">SUM(J237:J243)</f>
        <v>2322.311</v>
      </c>
      <c r="K236" s="31" t="n">
        <f aca="false">SUM(K237:K243)</f>
        <v>1020.42508</v>
      </c>
      <c r="L236" s="31" t="n">
        <f aca="false">SUM(L237:L243)</f>
        <v>3342.73608</v>
      </c>
      <c r="M236" s="31" t="n">
        <f aca="false">SUM(M237:M243)</f>
        <v>4212.516008016</v>
      </c>
      <c r="N236" s="2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</row>
    <row r="237" customFormat="false" ht="31.9" hidden="false" customHeight="false" outlineLevel="0" collapsed="false">
      <c r="A237" s="40" t="s">
        <v>818</v>
      </c>
      <c r="B237" s="41" t="s">
        <v>618</v>
      </c>
      <c r="C237" s="42" t="s">
        <v>619</v>
      </c>
      <c r="D237" s="52" t="s">
        <v>620</v>
      </c>
      <c r="E237" s="44" t="s">
        <v>621</v>
      </c>
      <c r="F237" s="84" t="n">
        <v>15.36</v>
      </c>
      <c r="G237" s="47" t="n">
        <v>7.5</v>
      </c>
      <c r="H237" s="47" t="n">
        <v>17.23</v>
      </c>
      <c r="I237" s="47" t="n">
        <f aca="false">SUM(G237:H237)</f>
        <v>24.73</v>
      </c>
      <c r="J237" s="47" t="n">
        <f aca="false">G237*F237</f>
        <v>115.2</v>
      </c>
      <c r="K237" s="47" t="n">
        <f aca="false">H237*F237</f>
        <v>264.6528</v>
      </c>
      <c r="L237" s="47" t="n">
        <f aca="false">I237*F237</f>
        <v>379.8528</v>
      </c>
      <c r="M237" s="48" t="n">
        <f aca="false">L237*(1+$M$4)</f>
        <v>478.69049856</v>
      </c>
      <c r="N237" s="49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</row>
    <row r="238" customFormat="false" ht="42.15" hidden="false" customHeight="false" outlineLevel="0" collapsed="false">
      <c r="A238" s="40" t="s">
        <v>819</v>
      </c>
      <c r="B238" s="41" t="s">
        <v>623</v>
      </c>
      <c r="C238" s="42" t="s">
        <v>481</v>
      </c>
      <c r="D238" s="52" t="s">
        <v>482</v>
      </c>
      <c r="E238" s="44" t="s">
        <v>625</v>
      </c>
      <c r="F238" s="84" t="n">
        <v>0.46</v>
      </c>
      <c r="G238" s="47" t="n">
        <v>372.95</v>
      </c>
      <c r="H238" s="47" t="n">
        <v>66.6</v>
      </c>
      <c r="I238" s="47" t="n">
        <f aca="false">SUM(G238:H238)</f>
        <v>439.55</v>
      </c>
      <c r="J238" s="47" t="n">
        <f aca="false">G238*F238</f>
        <v>171.557</v>
      </c>
      <c r="K238" s="47" t="n">
        <f aca="false">H238*F238</f>
        <v>30.636</v>
      </c>
      <c r="L238" s="47" t="n">
        <f aca="false">I238*F238</f>
        <v>202.193</v>
      </c>
      <c r="M238" s="48" t="n">
        <f aca="false">L238*(1+$M$4)</f>
        <v>254.8036186</v>
      </c>
      <c r="N238" s="49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</row>
    <row r="239" customFormat="false" ht="42.15" hidden="false" customHeight="false" outlineLevel="0" collapsed="false">
      <c r="A239" s="40" t="s">
        <v>820</v>
      </c>
      <c r="B239" s="41" t="s">
        <v>627</v>
      </c>
      <c r="C239" s="42" t="s">
        <v>296</v>
      </c>
      <c r="D239" s="52" t="s">
        <v>297</v>
      </c>
      <c r="E239" s="44" t="s">
        <v>621</v>
      </c>
      <c r="F239" s="84" t="n">
        <v>15.36</v>
      </c>
      <c r="G239" s="47" t="n">
        <v>75.45</v>
      </c>
      <c r="H239" s="47" t="n">
        <v>8.62</v>
      </c>
      <c r="I239" s="47" t="n">
        <f aca="false">SUM(G239:H239)</f>
        <v>84.07</v>
      </c>
      <c r="J239" s="47" t="n">
        <f aca="false">G239*F239</f>
        <v>1158.912</v>
      </c>
      <c r="K239" s="47" t="n">
        <f aca="false">H239*F239</f>
        <v>132.4032</v>
      </c>
      <c r="L239" s="47" t="n">
        <f aca="false">I239*F239</f>
        <v>1291.3152</v>
      </c>
      <c r="M239" s="48" t="n">
        <f aca="false">L239*(1+$M$4)</f>
        <v>1627.31541504</v>
      </c>
      <c r="N239" s="49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</row>
    <row r="240" customFormat="false" ht="42.15" hidden="false" customHeight="false" outlineLevel="0" collapsed="false">
      <c r="A240" s="40" t="s">
        <v>821</v>
      </c>
      <c r="B240" s="41" t="s">
        <v>629</v>
      </c>
      <c r="C240" s="42" t="s">
        <v>296</v>
      </c>
      <c r="D240" s="52" t="s">
        <v>297</v>
      </c>
      <c r="E240" s="44" t="s">
        <v>621</v>
      </c>
      <c r="F240" s="84" t="n">
        <v>1.984</v>
      </c>
      <c r="G240" s="47" t="n">
        <v>75.45</v>
      </c>
      <c r="H240" s="47" t="n">
        <v>8.62</v>
      </c>
      <c r="I240" s="47" t="n">
        <f aca="false">SUM(G240:H240)</f>
        <v>84.07</v>
      </c>
      <c r="J240" s="47" t="n">
        <f aca="false">G240*F240</f>
        <v>149.6928</v>
      </c>
      <c r="K240" s="47" t="n">
        <f aca="false">H240*F240</f>
        <v>17.10208</v>
      </c>
      <c r="L240" s="47" t="n">
        <f aca="false">I240*F240</f>
        <v>166.79488</v>
      </c>
      <c r="M240" s="48" t="n">
        <f aca="false">L240*(1+$M$4)</f>
        <v>210.194907776</v>
      </c>
      <c r="N240" s="49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</row>
    <row r="241" customFormat="false" ht="21.65" hidden="false" customHeight="false" outlineLevel="0" collapsed="false">
      <c r="A241" s="40" t="s">
        <v>822</v>
      </c>
      <c r="B241" s="41" t="s">
        <v>631</v>
      </c>
      <c r="C241" s="42" t="s">
        <v>323</v>
      </c>
      <c r="D241" s="52" t="s">
        <v>324</v>
      </c>
      <c r="E241" s="44" t="s">
        <v>621</v>
      </c>
      <c r="F241" s="84" t="n">
        <v>69.9</v>
      </c>
      <c r="G241" s="47" t="n">
        <v>2.25</v>
      </c>
      <c r="H241" s="47" t="n">
        <v>1.85</v>
      </c>
      <c r="I241" s="47" t="n">
        <f aca="false">SUM(G241:H241)</f>
        <v>4.1</v>
      </c>
      <c r="J241" s="47" t="n">
        <f aca="false">G241*F241</f>
        <v>157.275</v>
      </c>
      <c r="K241" s="47" t="n">
        <f aca="false">H241*F241</f>
        <v>129.315</v>
      </c>
      <c r="L241" s="47" t="n">
        <f aca="false">I241*F241</f>
        <v>286.59</v>
      </c>
      <c r="M241" s="48" t="n">
        <f aca="false">L241*(1+$M$4)</f>
        <v>361.160718</v>
      </c>
      <c r="N241" s="49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</row>
    <row r="242" customFormat="false" ht="31.9" hidden="false" customHeight="false" outlineLevel="0" collapsed="false">
      <c r="A242" s="40" t="s">
        <v>823</v>
      </c>
      <c r="B242" s="41" t="s">
        <v>633</v>
      </c>
      <c r="C242" s="42" t="s">
        <v>517</v>
      </c>
      <c r="D242" s="52" t="s">
        <v>518</v>
      </c>
      <c r="E242" s="44" t="s">
        <v>621</v>
      </c>
      <c r="F242" s="84" t="n">
        <v>33.06</v>
      </c>
      <c r="G242" s="47" t="n">
        <v>8.29</v>
      </c>
      <c r="H242" s="47" t="n">
        <v>8.54</v>
      </c>
      <c r="I242" s="47" t="n">
        <f aca="false">SUM(G242:H242)</f>
        <v>16.83</v>
      </c>
      <c r="J242" s="47" t="n">
        <f aca="false">G242*F242</f>
        <v>274.0674</v>
      </c>
      <c r="K242" s="47" t="n">
        <f aca="false">H242*F242</f>
        <v>282.3324</v>
      </c>
      <c r="L242" s="47" t="n">
        <f aca="false">I242*F242</f>
        <v>556.3998</v>
      </c>
      <c r="M242" s="48" t="n">
        <f aca="false">L242*(1+$M$4)</f>
        <v>701.17502796</v>
      </c>
      <c r="N242" s="49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</row>
    <row r="243" customFormat="false" ht="31.9" hidden="false" customHeight="false" outlineLevel="0" collapsed="false">
      <c r="A243" s="40" t="s">
        <v>824</v>
      </c>
      <c r="B243" s="41" t="s">
        <v>635</v>
      </c>
      <c r="C243" s="42" t="s">
        <v>521</v>
      </c>
      <c r="D243" s="52" t="s">
        <v>522</v>
      </c>
      <c r="E243" s="44" t="s">
        <v>621</v>
      </c>
      <c r="F243" s="84" t="n">
        <v>36.36</v>
      </c>
      <c r="G243" s="47" t="n">
        <v>8.13</v>
      </c>
      <c r="H243" s="47" t="n">
        <v>4.51</v>
      </c>
      <c r="I243" s="47" t="n">
        <f aca="false">SUM(G243:H243)</f>
        <v>12.64</v>
      </c>
      <c r="J243" s="47" t="n">
        <f aca="false">G243*F243</f>
        <v>295.6068</v>
      </c>
      <c r="K243" s="47" t="n">
        <f aca="false">H243*F243</f>
        <v>163.9836</v>
      </c>
      <c r="L243" s="47" t="n">
        <f aca="false">I243*F243</f>
        <v>459.5904</v>
      </c>
      <c r="M243" s="48" t="n">
        <f aca="false">L243*(1+$M$4)</f>
        <v>579.17582208</v>
      </c>
      <c r="N243" s="49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</row>
    <row r="244" customFormat="false" ht="12.75" hidden="false" customHeight="true" outlineLevel="0" collapsed="false">
      <c r="A244" s="63"/>
      <c r="B244" s="64"/>
      <c r="C244" s="63"/>
      <c r="D244" s="3"/>
      <c r="E244" s="13"/>
      <c r="F244" s="65"/>
      <c r="G244" s="13"/>
      <c r="H244" s="13"/>
      <c r="I244" s="13"/>
      <c r="J244" s="13"/>
      <c r="K244" s="13"/>
      <c r="L244" s="13"/>
      <c r="M244" s="13"/>
      <c r="N244" s="2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</row>
    <row r="245" customFormat="false" ht="12.75" hidden="false" customHeight="true" outlineLevel="0" collapsed="false">
      <c r="A245" s="140" t="s">
        <v>434</v>
      </c>
      <c r="B245" s="153"/>
      <c r="C245" s="154"/>
      <c r="D245" s="155" t="s">
        <v>825</v>
      </c>
      <c r="E245" s="155"/>
      <c r="F245" s="155"/>
      <c r="G245" s="155"/>
      <c r="H245" s="155"/>
      <c r="I245" s="155"/>
      <c r="J245" s="69" t="n">
        <f aca="false">J247+J260</f>
        <v>4696.4677</v>
      </c>
      <c r="K245" s="69" t="n">
        <f aca="false">K247+K260</f>
        <v>3461.1952</v>
      </c>
      <c r="L245" s="69" t="n">
        <f aca="false">L247+L260</f>
        <v>8157.6629</v>
      </c>
      <c r="M245" s="69" t="n">
        <f aca="false">M247+M260</f>
        <v>10280.28678658</v>
      </c>
      <c r="N245" s="156" t="n">
        <f aca="false">M245</f>
        <v>10280.28678658</v>
      </c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</row>
    <row r="246" customFormat="false" ht="12.75" hidden="false" customHeight="true" outlineLevel="0" collapsed="false">
      <c r="A246" s="157"/>
      <c r="B246" s="158"/>
      <c r="C246" s="159"/>
      <c r="D246" s="160"/>
      <c r="E246" s="161"/>
      <c r="F246" s="162"/>
      <c r="G246" s="161"/>
      <c r="H246" s="161"/>
      <c r="I246" s="161"/>
      <c r="J246" s="163"/>
      <c r="K246" s="163"/>
      <c r="L246" s="163"/>
      <c r="M246" s="16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</row>
    <row r="247" customFormat="false" ht="12.75" hidden="false" customHeight="true" outlineLevel="0" collapsed="false">
      <c r="A247" s="164" t="s">
        <v>435</v>
      </c>
      <c r="B247" s="164"/>
      <c r="C247" s="164"/>
      <c r="D247" s="165" t="s">
        <v>826</v>
      </c>
      <c r="E247" s="165"/>
      <c r="F247" s="165"/>
      <c r="G247" s="165"/>
      <c r="H247" s="165"/>
      <c r="I247" s="165"/>
      <c r="J247" s="166" t="n">
        <f aca="false">SUM(J248:J258)</f>
        <v>3562.8766</v>
      </c>
      <c r="K247" s="166" t="n">
        <f aca="false">SUM(K248:K258)</f>
        <v>2922.0942</v>
      </c>
      <c r="L247" s="166" t="n">
        <f aca="false">SUM(L248:L258)</f>
        <v>6484.9708</v>
      </c>
      <c r="M247" s="166" t="n">
        <f aca="false">SUM(M248:M258)</f>
        <v>8172.36020216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</row>
    <row r="248" customFormat="false" ht="31.9" hidden="false" customHeight="false" outlineLevel="0" collapsed="false">
      <c r="A248" s="167" t="s">
        <v>827</v>
      </c>
      <c r="B248" s="79" t="s">
        <v>788</v>
      </c>
      <c r="C248" s="168" t="s">
        <v>40</v>
      </c>
      <c r="D248" s="169" t="s">
        <v>789</v>
      </c>
      <c r="E248" s="170" t="s">
        <v>621</v>
      </c>
      <c r="F248" s="171" t="n">
        <v>13</v>
      </c>
      <c r="G248" s="47" t="n">
        <v>19.63</v>
      </c>
      <c r="H248" s="47" t="n">
        <v>42.16</v>
      </c>
      <c r="I248" s="172" t="n">
        <f aca="false">SUM(G248:H248)</f>
        <v>61.79</v>
      </c>
      <c r="J248" s="172" t="n">
        <f aca="false">G248*F248</f>
        <v>255.19</v>
      </c>
      <c r="K248" s="172" t="n">
        <f aca="false">H248*F248</f>
        <v>548.08</v>
      </c>
      <c r="L248" s="172" t="n">
        <f aca="false">I248*F248</f>
        <v>803.27</v>
      </c>
      <c r="M248" s="173" t="n">
        <f aca="false">L248*(1+$M$4)</f>
        <v>1012.280854</v>
      </c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</row>
    <row r="249" customFormat="false" ht="21.65" hidden="false" customHeight="false" outlineLevel="0" collapsed="false">
      <c r="A249" s="167" t="s">
        <v>828</v>
      </c>
      <c r="B249" s="79" t="s">
        <v>829</v>
      </c>
      <c r="C249" s="168" t="s">
        <v>45</v>
      </c>
      <c r="D249" s="169" t="s">
        <v>830</v>
      </c>
      <c r="E249" s="170" t="s">
        <v>621</v>
      </c>
      <c r="F249" s="171" t="n">
        <v>3.36</v>
      </c>
      <c r="G249" s="47" t="n">
        <v>2.98</v>
      </c>
      <c r="H249" s="47" t="n">
        <v>7.12</v>
      </c>
      <c r="I249" s="172" t="n">
        <f aca="false">SUM(G249:H249)</f>
        <v>10.1</v>
      </c>
      <c r="J249" s="172" t="n">
        <f aca="false">G249*F249</f>
        <v>10.0128</v>
      </c>
      <c r="K249" s="172" t="n">
        <f aca="false">H249*F249</f>
        <v>23.9232</v>
      </c>
      <c r="L249" s="172" t="n">
        <f aca="false">I249*F249</f>
        <v>33.936</v>
      </c>
      <c r="M249" s="173" t="n">
        <f aca="false">L249*(1+$M$4)</f>
        <v>42.7661472</v>
      </c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</row>
    <row r="250" customFormat="false" ht="21.65" hidden="false" customHeight="false" outlineLevel="0" collapsed="false">
      <c r="A250" s="167" t="s">
        <v>831</v>
      </c>
      <c r="B250" s="79" t="s">
        <v>832</v>
      </c>
      <c r="C250" s="168" t="s">
        <v>413</v>
      </c>
      <c r="D250" s="169" t="s">
        <v>833</v>
      </c>
      <c r="E250" s="170" t="s">
        <v>621</v>
      </c>
      <c r="F250" s="171" t="n">
        <v>0.6</v>
      </c>
      <c r="G250" s="47" t="n">
        <v>16.51</v>
      </c>
      <c r="H250" s="47" t="n">
        <v>19.64</v>
      </c>
      <c r="I250" s="172" t="n">
        <f aca="false">SUM(G250:H250)</f>
        <v>36.15</v>
      </c>
      <c r="J250" s="172" t="n">
        <f aca="false">G250*F250</f>
        <v>9.906</v>
      </c>
      <c r="K250" s="172" t="n">
        <f aca="false">H250*F250</f>
        <v>11.784</v>
      </c>
      <c r="L250" s="172" t="n">
        <f aca="false">I250*F250</f>
        <v>21.69</v>
      </c>
      <c r="M250" s="173" t="n">
        <f aca="false">L250*(1+$M$4)</f>
        <v>27.333738</v>
      </c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</row>
    <row r="251" customFormat="false" ht="31.9" hidden="false" customHeight="false" outlineLevel="0" collapsed="false">
      <c r="A251" s="167" t="s">
        <v>834</v>
      </c>
      <c r="B251" s="79" t="s">
        <v>835</v>
      </c>
      <c r="C251" s="168" t="s">
        <v>619</v>
      </c>
      <c r="D251" s="169" t="s">
        <v>620</v>
      </c>
      <c r="E251" s="170" t="s">
        <v>621</v>
      </c>
      <c r="F251" s="171" t="n">
        <v>52.2</v>
      </c>
      <c r="G251" s="47" t="n">
        <v>7.5</v>
      </c>
      <c r="H251" s="47" t="n">
        <v>17.23</v>
      </c>
      <c r="I251" s="172" t="n">
        <f aca="false">SUM(G251:H251)</f>
        <v>24.73</v>
      </c>
      <c r="J251" s="172" t="n">
        <f aca="false">G251*F251</f>
        <v>391.5</v>
      </c>
      <c r="K251" s="172" t="n">
        <f aca="false">H251*F251</f>
        <v>899.406</v>
      </c>
      <c r="L251" s="172" t="n">
        <f aca="false">I251*F251</f>
        <v>1290.906</v>
      </c>
      <c r="M251" s="173" t="n">
        <f aca="false">L251*(1+$M$4)</f>
        <v>1626.7997412</v>
      </c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</row>
    <row r="252" customFormat="false" ht="42.15" hidden="false" customHeight="false" outlineLevel="0" collapsed="false">
      <c r="A252" s="167" t="s">
        <v>836</v>
      </c>
      <c r="B252" s="79" t="s">
        <v>791</v>
      </c>
      <c r="C252" s="168" t="s">
        <v>498</v>
      </c>
      <c r="D252" s="169" t="s">
        <v>792</v>
      </c>
      <c r="E252" s="170" t="s">
        <v>621</v>
      </c>
      <c r="F252" s="171" t="n">
        <v>52.2</v>
      </c>
      <c r="G252" s="47" t="n">
        <v>2.48</v>
      </c>
      <c r="H252" s="47" t="n">
        <v>2.63</v>
      </c>
      <c r="I252" s="172" t="n">
        <f aca="false">SUM(G252:H252)</f>
        <v>5.11</v>
      </c>
      <c r="J252" s="172" t="n">
        <f aca="false">G252*F252</f>
        <v>129.456</v>
      </c>
      <c r="K252" s="172" t="n">
        <f aca="false">H252*F252</f>
        <v>137.286</v>
      </c>
      <c r="L252" s="172" t="n">
        <f aca="false">I252*F252</f>
        <v>266.742</v>
      </c>
      <c r="M252" s="173" t="n">
        <f aca="false">L252*(1+$M$4)</f>
        <v>336.1482684</v>
      </c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</row>
    <row r="253" customFormat="false" ht="62.65" hidden="false" customHeight="false" outlineLevel="0" collapsed="false">
      <c r="A253" s="167" t="s">
        <v>837</v>
      </c>
      <c r="B253" s="79" t="s">
        <v>794</v>
      </c>
      <c r="C253" s="168" t="s">
        <v>305</v>
      </c>
      <c r="D253" s="169" t="s">
        <v>795</v>
      </c>
      <c r="E253" s="170" t="s">
        <v>621</v>
      </c>
      <c r="F253" s="171" t="n">
        <v>52.2</v>
      </c>
      <c r="G253" s="47" t="n">
        <v>22.08</v>
      </c>
      <c r="H253" s="47" t="n">
        <v>16.13</v>
      </c>
      <c r="I253" s="172" t="n">
        <f aca="false">SUM(G253:H253)</f>
        <v>38.21</v>
      </c>
      <c r="J253" s="172" t="n">
        <f aca="false">G253*F253</f>
        <v>1152.576</v>
      </c>
      <c r="K253" s="172" t="n">
        <f aca="false">H253*F253</f>
        <v>841.986</v>
      </c>
      <c r="L253" s="172" t="n">
        <f aca="false">I253*F253</f>
        <v>1994.562</v>
      </c>
      <c r="M253" s="173" t="n">
        <f aca="false">L253*(1+$M$4)</f>
        <v>2513.5470324</v>
      </c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</row>
    <row r="254" customFormat="false" ht="31.9" hidden="false" customHeight="false" outlineLevel="0" collapsed="false">
      <c r="A254" s="167" t="s">
        <v>838</v>
      </c>
      <c r="B254" s="79" t="s">
        <v>618</v>
      </c>
      <c r="C254" s="168" t="s">
        <v>839</v>
      </c>
      <c r="D254" s="169" t="s">
        <v>840</v>
      </c>
      <c r="E254" s="170" t="s">
        <v>621</v>
      </c>
      <c r="F254" s="171" t="n">
        <v>9.34</v>
      </c>
      <c r="G254" s="47" t="n">
        <v>7.5</v>
      </c>
      <c r="H254" s="47" t="n">
        <v>17.23</v>
      </c>
      <c r="I254" s="172" t="n">
        <f aca="false">SUM(G254:H254)</f>
        <v>24.73</v>
      </c>
      <c r="J254" s="172" t="n">
        <f aca="false">G254*F254</f>
        <v>70.05</v>
      </c>
      <c r="K254" s="172" t="n">
        <f aca="false">H254*F254</f>
        <v>160.9282</v>
      </c>
      <c r="L254" s="172" t="n">
        <f aca="false">I254*F254</f>
        <v>230.9782</v>
      </c>
      <c r="M254" s="173" t="n">
        <f aca="false">L254*(1+$M$4)</f>
        <v>291.07872764</v>
      </c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</row>
    <row r="255" customFormat="false" ht="42.15" hidden="false" customHeight="false" outlineLevel="0" collapsed="false">
      <c r="A255" s="167" t="s">
        <v>841</v>
      </c>
      <c r="B255" s="79" t="s">
        <v>623</v>
      </c>
      <c r="C255" s="168" t="s">
        <v>481</v>
      </c>
      <c r="D255" s="169" t="s">
        <v>482</v>
      </c>
      <c r="E255" s="170" t="s">
        <v>625</v>
      </c>
      <c r="F255" s="171" t="n">
        <v>0.46</v>
      </c>
      <c r="G255" s="47" t="n">
        <v>372.95</v>
      </c>
      <c r="H255" s="47" t="n">
        <v>66.6</v>
      </c>
      <c r="I255" s="172" t="n">
        <f aca="false">SUM(G255:H255)</f>
        <v>439.55</v>
      </c>
      <c r="J255" s="172" t="n">
        <f aca="false">G255*F255</f>
        <v>171.557</v>
      </c>
      <c r="K255" s="172" t="n">
        <f aca="false">H255*F255</f>
        <v>30.636</v>
      </c>
      <c r="L255" s="172" t="n">
        <f aca="false">I255*F255</f>
        <v>202.193</v>
      </c>
      <c r="M255" s="173" t="n">
        <f aca="false">L255*(1+$M$4)</f>
        <v>254.8036186</v>
      </c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</row>
    <row r="256" customFormat="false" ht="42.15" hidden="false" customHeight="false" outlineLevel="0" collapsed="false">
      <c r="A256" s="167" t="s">
        <v>842</v>
      </c>
      <c r="B256" s="41" t="s">
        <v>627</v>
      </c>
      <c r="C256" s="42" t="s">
        <v>296</v>
      </c>
      <c r="D256" s="52" t="s">
        <v>297</v>
      </c>
      <c r="E256" s="44" t="s">
        <v>621</v>
      </c>
      <c r="F256" s="84" t="n">
        <v>9.82</v>
      </c>
      <c r="G256" s="47" t="n">
        <v>75.45</v>
      </c>
      <c r="H256" s="47" t="n">
        <v>8.62</v>
      </c>
      <c r="I256" s="172" t="n">
        <f aca="false">SUM(G256:H256)</f>
        <v>84.07</v>
      </c>
      <c r="J256" s="172" t="n">
        <f aca="false">G256*F256</f>
        <v>740.919</v>
      </c>
      <c r="K256" s="172" t="n">
        <f aca="false">H256*F256</f>
        <v>84.6484</v>
      </c>
      <c r="L256" s="172" t="n">
        <f aca="false">I256*F256</f>
        <v>825.5674</v>
      </c>
      <c r="M256" s="173" t="n">
        <f aca="false">L256*(1+$M$4)</f>
        <v>1040.38003748</v>
      </c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</row>
    <row r="257" customFormat="false" ht="42.15" hidden="false" customHeight="false" outlineLevel="0" collapsed="false">
      <c r="A257" s="167" t="s">
        <v>843</v>
      </c>
      <c r="B257" s="41" t="s">
        <v>629</v>
      </c>
      <c r="C257" s="42" t="s">
        <v>296</v>
      </c>
      <c r="D257" s="52" t="s">
        <v>297</v>
      </c>
      <c r="E257" s="44" t="s">
        <v>621</v>
      </c>
      <c r="F257" s="84" t="n">
        <v>1.22</v>
      </c>
      <c r="G257" s="47" t="n">
        <v>75.45</v>
      </c>
      <c r="H257" s="47" t="n">
        <v>8.62</v>
      </c>
      <c r="I257" s="172" t="n">
        <f aca="false">SUM(G257:H257)</f>
        <v>84.07</v>
      </c>
      <c r="J257" s="172" t="n">
        <f aca="false">G257*F257</f>
        <v>92.049</v>
      </c>
      <c r="K257" s="172" t="n">
        <f aca="false">H257*F257</f>
        <v>10.5164</v>
      </c>
      <c r="L257" s="172" t="n">
        <f aca="false">I257*F257</f>
        <v>102.5654</v>
      </c>
      <c r="M257" s="173" t="n">
        <f aca="false">L257*(1+$M$4)</f>
        <v>129.25291708</v>
      </c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</row>
    <row r="258" customFormat="false" ht="52.4" hidden="false" customHeight="false" outlineLevel="0" collapsed="false">
      <c r="A258" s="167" t="s">
        <v>844</v>
      </c>
      <c r="B258" s="41" t="s">
        <v>845</v>
      </c>
      <c r="C258" s="42" t="s">
        <v>846</v>
      </c>
      <c r="D258" s="52" t="s">
        <v>847</v>
      </c>
      <c r="E258" s="44" t="s">
        <v>621</v>
      </c>
      <c r="F258" s="84" t="n">
        <v>10.64</v>
      </c>
      <c r="G258" s="47" t="n">
        <v>50.72</v>
      </c>
      <c r="H258" s="47" t="n">
        <v>16.25</v>
      </c>
      <c r="I258" s="172" t="n">
        <f aca="false">SUM(G258:H258)</f>
        <v>66.97</v>
      </c>
      <c r="J258" s="172" t="n">
        <f aca="false">G258*F258</f>
        <v>539.6608</v>
      </c>
      <c r="K258" s="172" t="n">
        <f aca="false">H258*F258</f>
        <v>172.9</v>
      </c>
      <c r="L258" s="172" t="n">
        <f aca="false">I258*F258</f>
        <v>712.5608</v>
      </c>
      <c r="M258" s="173" t="n">
        <f aca="false">L258*(1+$M$4)</f>
        <v>897.96912016</v>
      </c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</row>
    <row r="259" customFormat="false" ht="12.75" hidden="false" customHeight="true" outlineLevel="0" collapsed="false">
      <c r="A259" s="157"/>
      <c r="B259" s="158"/>
      <c r="C259" s="159"/>
      <c r="D259" s="160"/>
      <c r="E259" s="161"/>
      <c r="F259" s="162"/>
      <c r="G259" s="161"/>
      <c r="H259" s="161"/>
      <c r="I259" s="161"/>
      <c r="J259" s="163"/>
      <c r="K259" s="163"/>
      <c r="L259" s="163"/>
      <c r="M259" s="16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</row>
    <row r="260" customFormat="false" ht="12.75" hidden="false" customHeight="true" outlineLevel="0" collapsed="false">
      <c r="A260" s="164" t="s">
        <v>437</v>
      </c>
      <c r="B260" s="164"/>
      <c r="C260" s="164"/>
      <c r="D260" s="165" t="s">
        <v>825</v>
      </c>
      <c r="E260" s="165"/>
      <c r="F260" s="165"/>
      <c r="G260" s="165"/>
      <c r="H260" s="165"/>
      <c r="I260" s="165"/>
      <c r="J260" s="166" t="n">
        <f aca="false">SUM(J261:J267)</f>
        <v>1133.5911</v>
      </c>
      <c r="K260" s="166" t="n">
        <f aca="false">SUM(K261:K267)</f>
        <v>539.101</v>
      </c>
      <c r="L260" s="166" t="n">
        <f aca="false">SUM(L261:L267)</f>
        <v>1672.6921</v>
      </c>
      <c r="M260" s="166" t="n">
        <f aca="false">SUM(M261:M267)</f>
        <v>2107.92658442</v>
      </c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</row>
    <row r="261" customFormat="false" ht="31.9" hidden="false" customHeight="false" outlineLevel="0" collapsed="false">
      <c r="A261" s="167" t="s">
        <v>848</v>
      </c>
      <c r="B261" s="79" t="s">
        <v>618</v>
      </c>
      <c r="C261" s="168" t="s">
        <v>619</v>
      </c>
      <c r="D261" s="169" t="s">
        <v>620</v>
      </c>
      <c r="E261" s="170" t="s">
        <v>621</v>
      </c>
      <c r="F261" s="171" t="n">
        <v>6.2</v>
      </c>
      <c r="G261" s="47" t="n">
        <v>7.5</v>
      </c>
      <c r="H261" s="47" t="n">
        <v>17.23</v>
      </c>
      <c r="I261" s="172" t="n">
        <f aca="false">SUM(G261:H261)</f>
        <v>24.73</v>
      </c>
      <c r="J261" s="172" t="n">
        <f aca="false">G261*F261</f>
        <v>46.5</v>
      </c>
      <c r="K261" s="172" t="n">
        <f aca="false">H261*F261</f>
        <v>106.826</v>
      </c>
      <c r="L261" s="172" t="n">
        <f aca="false">I261*F261</f>
        <v>153.326</v>
      </c>
      <c r="M261" s="173" t="n">
        <f aca="false">L261*(1+$M$4)</f>
        <v>193.2214252</v>
      </c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</row>
    <row r="262" customFormat="false" ht="42.15" hidden="false" customHeight="false" outlineLevel="0" collapsed="false">
      <c r="A262" s="167" t="s">
        <v>849</v>
      </c>
      <c r="B262" s="79" t="s">
        <v>623</v>
      </c>
      <c r="C262" s="168" t="s">
        <v>481</v>
      </c>
      <c r="D262" s="169" t="s">
        <v>482</v>
      </c>
      <c r="E262" s="170" t="s">
        <v>621</v>
      </c>
      <c r="F262" s="171" t="n">
        <v>0.186</v>
      </c>
      <c r="G262" s="47" t="n">
        <v>372.95</v>
      </c>
      <c r="H262" s="47" t="n">
        <v>66.6</v>
      </c>
      <c r="I262" s="172" t="n">
        <f aca="false">SUM(G262:H262)</f>
        <v>439.55</v>
      </c>
      <c r="J262" s="172" t="n">
        <f aca="false">G262*F262</f>
        <v>69.3687</v>
      </c>
      <c r="K262" s="172" t="n">
        <f aca="false">H262*F262</f>
        <v>12.3876</v>
      </c>
      <c r="L262" s="172" t="n">
        <f aca="false">I262*F262</f>
        <v>81.7563</v>
      </c>
      <c r="M262" s="173" t="n">
        <f aca="false">L262*(1+$M$4)</f>
        <v>103.02928926</v>
      </c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</row>
    <row r="263" customFormat="false" ht="42.15" hidden="false" customHeight="false" outlineLevel="0" collapsed="false">
      <c r="A263" s="167" t="s">
        <v>850</v>
      </c>
      <c r="B263" s="79" t="s">
        <v>627</v>
      </c>
      <c r="C263" s="168" t="s">
        <v>296</v>
      </c>
      <c r="D263" s="169" t="s">
        <v>297</v>
      </c>
      <c r="E263" s="170" t="s">
        <v>621</v>
      </c>
      <c r="F263" s="171" t="n">
        <v>6.2</v>
      </c>
      <c r="G263" s="47" t="n">
        <v>75.45</v>
      </c>
      <c r="H263" s="47" t="n">
        <v>8.62</v>
      </c>
      <c r="I263" s="172" t="n">
        <f aca="false">SUM(G263:H263)</f>
        <v>84.07</v>
      </c>
      <c r="J263" s="172" t="n">
        <f aca="false">G263*F263</f>
        <v>467.79</v>
      </c>
      <c r="K263" s="172" t="n">
        <f aca="false">H263*F263</f>
        <v>53.444</v>
      </c>
      <c r="L263" s="172" t="n">
        <f aca="false">I263*F263</f>
        <v>521.234</v>
      </c>
      <c r="M263" s="173" t="n">
        <f aca="false">L263*(1+$M$4)</f>
        <v>656.8590868</v>
      </c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</row>
    <row r="264" customFormat="false" ht="42.15" hidden="false" customHeight="false" outlineLevel="0" collapsed="false">
      <c r="A264" s="167" t="s">
        <v>851</v>
      </c>
      <c r="B264" s="79" t="s">
        <v>629</v>
      </c>
      <c r="C264" s="168" t="s">
        <v>296</v>
      </c>
      <c r="D264" s="169" t="s">
        <v>297</v>
      </c>
      <c r="E264" s="170" t="s">
        <v>621</v>
      </c>
      <c r="F264" s="171" t="n">
        <v>1.38</v>
      </c>
      <c r="G264" s="47" t="n">
        <v>75.45</v>
      </c>
      <c r="H264" s="47" t="n">
        <v>8.62</v>
      </c>
      <c r="I264" s="172" t="n">
        <f aca="false">SUM(G264:H264)</f>
        <v>84.07</v>
      </c>
      <c r="J264" s="172" t="n">
        <f aca="false">G264*F264</f>
        <v>104.121</v>
      </c>
      <c r="K264" s="172" t="n">
        <f aca="false">H264*F264</f>
        <v>11.8956</v>
      </c>
      <c r="L264" s="172" t="n">
        <f aca="false">I264*F264</f>
        <v>116.0166</v>
      </c>
      <c r="M264" s="173" t="n">
        <f aca="false">L264*(1+$M$4)</f>
        <v>146.20411932</v>
      </c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</row>
    <row r="265" customFormat="false" ht="21.65" hidden="false" customHeight="false" outlineLevel="0" collapsed="false">
      <c r="A265" s="167" t="s">
        <v>852</v>
      </c>
      <c r="B265" s="79" t="s">
        <v>631</v>
      </c>
      <c r="C265" s="168" t="s">
        <v>323</v>
      </c>
      <c r="D265" s="169" t="s">
        <v>324</v>
      </c>
      <c r="E265" s="170" t="s">
        <v>621</v>
      </c>
      <c r="F265" s="171" t="n">
        <v>42.63</v>
      </c>
      <c r="G265" s="47" t="n">
        <v>2.25</v>
      </c>
      <c r="H265" s="47" t="n">
        <v>1.85</v>
      </c>
      <c r="I265" s="172" t="n">
        <f aca="false">SUM(G265:H265)</f>
        <v>4.1</v>
      </c>
      <c r="J265" s="172" t="n">
        <f aca="false">G265*F265</f>
        <v>95.9175</v>
      </c>
      <c r="K265" s="172" t="n">
        <f aca="false">H265*F265</f>
        <v>78.8655</v>
      </c>
      <c r="L265" s="172" t="n">
        <f aca="false">I265*F265</f>
        <v>174.783</v>
      </c>
      <c r="M265" s="173" t="n">
        <f aca="false">L265*(1+$M$4)</f>
        <v>220.2615366</v>
      </c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</row>
    <row r="266" customFormat="false" ht="31.9" hidden="false" customHeight="false" outlineLevel="0" collapsed="false">
      <c r="A266" s="167" t="s">
        <v>853</v>
      </c>
      <c r="B266" s="79" t="s">
        <v>633</v>
      </c>
      <c r="C266" s="168" t="s">
        <v>517</v>
      </c>
      <c r="D266" s="169" t="s">
        <v>518</v>
      </c>
      <c r="E266" s="170" t="s">
        <v>621</v>
      </c>
      <c r="F266" s="171" t="n">
        <v>20.7</v>
      </c>
      <c r="G266" s="47" t="n">
        <v>8.29</v>
      </c>
      <c r="H266" s="47" t="n">
        <v>8.54</v>
      </c>
      <c r="I266" s="172" t="n">
        <f aca="false">SUM(G266:H266)</f>
        <v>16.83</v>
      </c>
      <c r="J266" s="172" t="n">
        <f aca="false">G266*F266</f>
        <v>171.603</v>
      </c>
      <c r="K266" s="172" t="n">
        <f aca="false">H266*F266</f>
        <v>176.778</v>
      </c>
      <c r="L266" s="172" t="n">
        <f aca="false">I266*F266</f>
        <v>348.381</v>
      </c>
      <c r="M266" s="173" t="n">
        <f aca="false">L266*(1+$M$4)</f>
        <v>439.0297362</v>
      </c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</row>
    <row r="267" customFormat="false" ht="31.9" hidden="false" customHeight="false" outlineLevel="0" collapsed="false">
      <c r="A267" s="167" t="s">
        <v>854</v>
      </c>
      <c r="B267" s="79" t="s">
        <v>635</v>
      </c>
      <c r="C267" s="168" t="s">
        <v>521</v>
      </c>
      <c r="D267" s="169" t="s">
        <v>522</v>
      </c>
      <c r="E267" s="170" t="s">
        <v>621</v>
      </c>
      <c r="F267" s="171" t="n">
        <v>21.93</v>
      </c>
      <c r="G267" s="47" t="n">
        <v>8.13</v>
      </c>
      <c r="H267" s="47" t="n">
        <v>4.51</v>
      </c>
      <c r="I267" s="172" t="n">
        <f aca="false">SUM(G267:H267)</f>
        <v>12.64</v>
      </c>
      <c r="J267" s="172" t="n">
        <f aca="false">G267*F267</f>
        <v>178.2909</v>
      </c>
      <c r="K267" s="172" t="n">
        <f aca="false">H267*F267</f>
        <v>98.9043</v>
      </c>
      <c r="L267" s="172" t="n">
        <f aca="false">I267*F267</f>
        <v>277.1952</v>
      </c>
      <c r="M267" s="173" t="n">
        <f aca="false">L267*(1+$M$4)</f>
        <v>349.32139104</v>
      </c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</row>
    <row r="268" customFormat="false" ht="15" hidden="false" customHeight="false" outlineLevel="0" collapsed="false">
      <c r="A268" s="176"/>
      <c r="B268" s="177"/>
      <c r="C268" s="168"/>
      <c r="D268" s="169"/>
      <c r="E268" s="170"/>
      <c r="F268" s="171"/>
      <c r="G268" s="47"/>
      <c r="H268" s="47"/>
      <c r="I268" s="172"/>
      <c r="J268" s="172"/>
      <c r="K268" s="172"/>
      <c r="L268" s="172"/>
      <c r="M268" s="173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</row>
    <row r="269" customFormat="false" ht="12.75" hidden="false" customHeight="true" outlineLevel="0" collapsed="false">
      <c r="A269" s="140" t="s">
        <v>447</v>
      </c>
      <c r="B269" s="141"/>
      <c r="C269" s="29"/>
      <c r="D269" s="142" t="s">
        <v>855</v>
      </c>
      <c r="E269" s="142"/>
      <c r="F269" s="142"/>
      <c r="G269" s="142"/>
      <c r="H269" s="142"/>
      <c r="I269" s="142"/>
      <c r="J269" s="31" t="n">
        <f aca="false">J271</f>
        <v>3450.33666</v>
      </c>
      <c r="K269" s="31" t="n">
        <f aca="false">K271</f>
        <v>1385.13048</v>
      </c>
      <c r="L269" s="31" t="n">
        <f aca="false">L271</f>
        <v>4835.46714</v>
      </c>
      <c r="M269" s="31" t="n">
        <f aca="false">M271</f>
        <v>6093.655689828</v>
      </c>
      <c r="N269" s="26" t="n">
        <f aca="false">M269</f>
        <v>6093.655689828</v>
      </c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</row>
    <row r="270" customFormat="false" ht="12.75" hidden="false" customHeight="true" outlineLevel="0" collapsed="false">
      <c r="A270" s="143"/>
      <c r="B270" s="143"/>
      <c r="C270" s="143"/>
      <c r="D270" s="144"/>
      <c r="E270" s="145"/>
      <c r="F270" s="146"/>
      <c r="G270" s="145"/>
      <c r="H270" s="145"/>
      <c r="I270" s="145"/>
      <c r="J270" s="59"/>
      <c r="K270" s="59"/>
      <c r="L270" s="59"/>
      <c r="M270" s="59"/>
      <c r="N270" s="2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</row>
    <row r="271" customFormat="false" ht="12.75" hidden="false" customHeight="true" outlineLevel="0" collapsed="false">
      <c r="A271" s="152" t="s">
        <v>448</v>
      </c>
      <c r="B271" s="152"/>
      <c r="C271" s="152"/>
      <c r="D271" s="142" t="s">
        <v>769</v>
      </c>
      <c r="E271" s="142"/>
      <c r="F271" s="142"/>
      <c r="G271" s="142"/>
      <c r="H271" s="142"/>
      <c r="I271" s="142"/>
      <c r="J271" s="31" t="n">
        <f aca="false">SUM(J272:J278)</f>
        <v>3450.33666</v>
      </c>
      <c r="K271" s="31" t="n">
        <f aca="false">SUM(K272:K278)</f>
        <v>1385.13048</v>
      </c>
      <c r="L271" s="31" t="n">
        <f aca="false">SUM(L272:L278)</f>
        <v>4835.46714</v>
      </c>
      <c r="M271" s="31" t="n">
        <f aca="false">SUM(M272:M278)</f>
        <v>6093.655689828</v>
      </c>
      <c r="N271" s="2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</row>
    <row r="272" customFormat="false" ht="31.9" hidden="false" customHeight="false" outlineLevel="0" collapsed="false">
      <c r="A272" s="40" t="s">
        <v>856</v>
      </c>
      <c r="B272" s="41" t="s">
        <v>618</v>
      </c>
      <c r="C272" s="42" t="s">
        <v>619</v>
      </c>
      <c r="D272" s="52" t="s">
        <v>620</v>
      </c>
      <c r="E272" s="44" t="s">
        <v>621</v>
      </c>
      <c r="F272" s="84" t="n">
        <v>25.8</v>
      </c>
      <c r="G272" s="47" t="n">
        <v>7.5</v>
      </c>
      <c r="H272" s="47" t="n">
        <v>17.23</v>
      </c>
      <c r="I272" s="47" t="n">
        <f aca="false">SUM(G272:H272)</f>
        <v>24.73</v>
      </c>
      <c r="J272" s="47" t="n">
        <f aca="false">G272*F272</f>
        <v>193.5</v>
      </c>
      <c r="K272" s="47" t="n">
        <f aca="false">H272*F272</f>
        <v>444.534</v>
      </c>
      <c r="L272" s="47" t="n">
        <f aca="false">I272*F272</f>
        <v>638.034</v>
      </c>
      <c r="M272" s="48" t="n">
        <f aca="false">L272*(1+$M$4)</f>
        <v>804.0504468</v>
      </c>
      <c r="N272" s="49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</row>
    <row r="273" customFormat="false" ht="42.15" hidden="false" customHeight="false" outlineLevel="0" collapsed="false">
      <c r="A273" s="40" t="s">
        <v>857</v>
      </c>
      <c r="B273" s="41" t="s">
        <v>623</v>
      </c>
      <c r="C273" s="42" t="s">
        <v>481</v>
      </c>
      <c r="D273" s="52" t="s">
        <v>482</v>
      </c>
      <c r="E273" s="44" t="s">
        <v>625</v>
      </c>
      <c r="F273" s="84" t="n">
        <v>0.774</v>
      </c>
      <c r="G273" s="47" t="n">
        <v>372.95</v>
      </c>
      <c r="H273" s="47" t="n">
        <v>66.6</v>
      </c>
      <c r="I273" s="47" t="n">
        <f aca="false">SUM(G273:H273)</f>
        <v>439.55</v>
      </c>
      <c r="J273" s="47" t="n">
        <f aca="false">G273*F273</f>
        <v>288.6633</v>
      </c>
      <c r="K273" s="47" t="n">
        <f aca="false">H273*F273</f>
        <v>51.5484</v>
      </c>
      <c r="L273" s="47" t="n">
        <f aca="false">I273*F273</f>
        <v>340.2117</v>
      </c>
      <c r="M273" s="48" t="n">
        <f aca="false">L273*(1+$M$4)</f>
        <v>428.73478434</v>
      </c>
      <c r="N273" s="49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</row>
    <row r="274" customFormat="false" ht="42.15" hidden="false" customHeight="false" outlineLevel="0" collapsed="false">
      <c r="A274" s="40" t="s">
        <v>858</v>
      </c>
      <c r="B274" s="41" t="s">
        <v>627</v>
      </c>
      <c r="C274" s="42" t="s">
        <v>296</v>
      </c>
      <c r="D274" s="52" t="s">
        <v>297</v>
      </c>
      <c r="E274" s="44" t="s">
        <v>621</v>
      </c>
      <c r="F274" s="84" t="n">
        <v>25.8</v>
      </c>
      <c r="G274" s="47" t="n">
        <v>75.45</v>
      </c>
      <c r="H274" s="47" t="n">
        <v>8.62</v>
      </c>
      <c r="I274" s="47" t="n">
        <f aca="false">SUM(G274:H274)</f>
        <v>84.07</v>
      </c>
      <c r="J274" s="47" t="n">
        <f aca="false">G274*F274</f>
        <v>1946.61</v>
      </c>
      <c r="K274" s="47" t="n">
        <f aca="false">H274*F274</f>
        <v>222.396</v>
      </c>
      <c r="L274" s="47" t="n">
        <f aca="false">I274*F274</f>
        <v>2169.006</v>
      </c>
      <c r="M274" s="48" t="n">
        <f aca="false">L274*(1+$M$4)</f>
        <v>2733.3813612</v>
      </c>
      <c r="N274" s="49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</row>
    <row r="275" customFormat="false" ht="42.15" hidden="false" customHeight="false" outlineLevel="0" collapsed="false">
      <c r="A275" s="40" t="s">
        <v>859</v>
      </c>
      <c r="B275" s="41" t="s">
        <v>629</v>
      </c>
      <c r="C275" s="42" t="s">
        <v>296</v>
      </c>
      <c r="D275" s="52" t="s">
        <v>297</v>
      </c>
      <c r="E275" s="44" t="s">
        <v>621</v>
      </c>
      <c r="F275" s="84" t="n">
        <v>2.568</v>
      </c>
      <c r="G275" s="47" t="n">
        <v>75.45</v>
      </c>
      <c r="H275" s="47" t="n">
        <v>8.62</v>
      </c>
      <c r="I275" s="47" t="n">
        <f aca="false">SUM(G275:H275)</f>
        <v>84.07</v>
      </c>
      <c r="J275" s="47" t="n">
        <f aca="false">G275*F275</f>
        <v>193.7556</v>
      </c>
      <c r="K275" s="47" t="n">
        <f aca="false">H275*F275</f>
        <v>22.13616</v>
      </c>
      <c r="L275" s="47" t="n">
        <f aca="false">I275*F275</f>
        <v>215.89176</v>
      </c>
      <c r="M275" s="48" t="n">
        <f aca="false">L275*(1+$M$4)</f>
        <v>272.066795952</v>
      </c>
      <c r="N275" s="49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</row>
    <row r="276" customFormat="false" ht="21.65" hidden="false" customHeight="false" outlineLevel="0" collapsed="false">
      <c r="A276" s="40" t="s">
        <v>860</v>
      </c>
      <c r="B276" s="41" t="s">
        <v>631</v>
      </c>
      <c r="C276" s="42" t="s">
        <v>323</v>
      </c>
      <c r="D276" s="52" t="s">
        <v>324</v>
      </c>
      <c r="E276" s="44" t="s">
        <v>621</v>
      </c>
      <c r="F276" s="84" t="n">
        <v>79.212</v>
      </c>
      <c r="G276" s="47" t="n">
        <v>2.25</v>
      </c>
      <c r="H276" s="47" t="n">
        <v>1.85</v>
      </c>
      <c r="I276" s="47" t="n">
        <f aca="false">SUM(G276:H276)</f>
        <v>4.1</v>
      </c>
      <c r="J276" s="47" t="n">
        <f aca="false">G276*F276</f>
        <v>178.227</v>
      </c>
      <c r="K276" s="47" t="n">
        <f aca="false">H276*F276</f>
        <v>146.5422</v>
      </c>
      <c r="L276" s="47" t="n">
        <f aca="false">I276*F276</f>
        <v>324.7692</v>
      </c>
      <c r="M276" s="48" t="n">
        <f aca="false">L276*(1+$M$4)</f>
        <v>409.27414584</v>
      </c>
      <c r="N276" s="49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</row>
    <row r="277" customFormat="false" ht="31.9" hidden="false" customHeight="false" outlineLevel="0" collapsed="false">
      <c r="A277" s="40" t="s">
        <v>861</v>
      </c>
      <c r="B277" s="41" t="s">
        <v>633</v>
      </c>
      <c r="C277" s="42" t="s">
        <v>517</v>
      </c>
      <c r="D277" s="52" t="s">
        <v>518</v>
      </c>
      <c r="E277" s="44" t="s">
        <v>621</v>
      </c>
      <c r="F277" s="84" t="n">
        <v>34.92</v>
      </c>
      <c r="G277" s="47" t="n">
        <v>8.29</v>
      </c>
      <c r="H277" s="47" t="n">
        <v>8.54</v>
      </c>
      <c r="I277" s="47" t="n">
        <f aca="false">SUM(G277:H277)</f>
        <v>16.83</v>
      </c>
      <c r="J277" s="47" t="n">
        <f aca="false">G277*F277</f>
        <v>289.4868</v>
      </c>
      <c r="K277" s="47" t="n">
        <f aca="false">H277*F277</f>
        <v>298.2168</v>
      </c>
      <c r="L277" s="47" t="n">
        <f aca="false">I277*F277</f>
        <v>587.7036</v>
      </c>
      <c r="M277" s="48" t="n">
        <f aca="false">L277*(1+$M$4)</f>
        <v>740.62407672</v>
      </c>
      <c r="N277" s="49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</row>
    <row r="278" customFormat="false" ht="31.9" hidden="false" customHeight="false" outlineLevel="0" collapsed="false">
      <c r="A278" s="40" t="s">
        <v>862</v>
      </c>
      <c r="B278" s="41" t="s">
        <v>635</v>
      </c>
      <c r="C278" s="42" t="s">
        <v>521</v>
      </c>
      <c r="D278" s="52" t="s">
        <v>522</v>
      </c>
      <c r="E278" s="44" t="s">
        <v>621</v>
      </c>
      <c r="F278" s="84" t="n">
        <v>44.292</v>
      </c>
      <c r="G278" s="47" t="n">
        <v>8.13</v>
      </c>
      <c r="H278" s="47" t="n">
        <v>4.51</v>
      </c>
      <c r="I278" s="47" t="n">
        <f aca="false">SUM(G278:H278)</f>
        <v>12.64</v>
      </c>
      <c r="J278" s="47" t="n">
        <f aca="false">G278*F278</f>
        <v>360.09396</v>
      </c>
      <c r="K278" s="47" t="n">
        <f aca="false">H278*F278</f>
        <v>199.75692</v>
      </c>
      <c r="L278" s="47" t="n">
        <f aca="false">I278*F278</f>
        <v>559.85088</v>
      </c>
      <c r="M278" s="48" t="n">
        <f aca="false">L278*(1+$M$4)</f>
        <v>705.524078976</v>
      </c>
      <c r="N278" s="49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</row>
    <row r="279" customFormat="false" ht="12.75" hidden="false" customHeight="true" outlineLevel="0" collapsed="false">
      <c r="A279" s="63"/>
      <c r="B279" s="64"/>
      <c r="C279" s="63"/>
      <c r="D279" s="3"/>
      <c r="E279" s="13"/>
      <c r="F279" s="65"/>
      <c r="G279" s="13"/>
      <c r="H279" s="13"/>
      <c r="I279" s="13"/>
      <c r="J279" s="13"/>
      <c r="K279" s="13"/>
      <c r="L279" s="13"/>
      <c r="M279" s="13"/>
      <c r="N279" s="2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</row>
    <row r="280" customFormat="false" ht="12.75" hidden="false" customHeight="true" outlineLevel="0" collapsed="false">
      <c r="A280" s="140" t="s">
        <v>462</v>
      </c>
      <c r="B280" s="141"/>
      <c r="C280" s="29"/>
      <c r="D280" s="142" t="s">
        <v>863</v>
      </c>
      <c r="E280" s="142"/>
      <c r="F280" s="142"/>
      <c r="G280" s="142"/>
      <c r="H280" s="142"/>
      <c r="I280" s="142"/>
      <c r="J280" s="31" t="n">
        <f aca="false">J282</f>
        <v>7200.026025</v>
      </c>
      <c r="K280" s="31" t="n">
        <f aca="false">K282</f>
        <v>2881.81461</v>
      </c>
      <c r="L280" s="31" t="n">
        <f aca="false">L282</f>
        <v>10081.840635</v>
      </c>
      <c r="M280" s="31" t="n">
        <f aca="false">M282</f>
        <v>12705.135568227</v>
      </c>
      <c r="N280" s="26" t="n">
        <f aca="false">M280</f>
        <v>12705.135568227</v>
      </c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</row>
    <row r="281" customFormat="false" ht="12.75" hidden="false" customHeight="true" outlineLevel="0" collapsed="false">
      <c r="A281" s="143"/>
      <c r="B281" s="143"/>
      <c r="C281" s="143"/>
      <c r="D281" s="144"/>
      <c r="E281" s="145"/>
      <c r="F281" s="146"/>
      <c r="G281" s="145"/>
      <c r="H281" s="145"/>
      <c r="I281" s="145"/>
      <c r="J281" s="59"/>
      <c r="K281" s="59"/>
      <c r="L281" s="59"/>
      <c r="M281" s="59"/>
      <c r="N281" s="2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</row>
    <row r="282" customFormat="false" ht="12.75" hidden="false" customHeight="true" outlineLevel="0" collapsed="false">
      <c r="A282" s="152" t="s">
        <v>463</v>
      </c>
      <c r="B282" s="152"/>
      <c r="C282" s="152"/>
      <c r="D282" s="142" t="s">
        <v>681</v>
      </c>
      <c r="E282" s="142"/>
      <c r="F282" s="142"/>
      <c r="G282" s="142"/>
      <c r="H282" s="142"/>
      <c r="I282" s="142"/>
      <c r="J282" s="31" t="n">
        <f aca="false">SUM(J283:J289)</f>
        <v>7200.026025</v>
      </c>
      <c r="K282" s="31" t="n">
        <f aca="false">SUM(K283:K289)</f>
        <v>2881.81461</v>
      </c>
      <c r="L282" s="31" t="n">
        <f aca="false">SUM(L283:L289)</f>
        <v>10081.840635</v>
      </c>
      <c r="M282" s="31" t="n">
        <f aca="false">SUM(M283:M289)</f>
        <v>12705.135568227</v>
      </c>
      <c r="N282" s="2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</row>
    <row r="283" customFormat="false" ht="31.9" hidden="false" customHeight="false" outlineLevel="0" collapsed="false">
      <c r="A283" s="40" t="s">
        <v>864</v>
      </c>
      <c r="B283" s="41" t="s">
        <v>618</v>
      </c>
      <c r="C283" s="42" t="s">
        <v>619</v>
      </c>
      <c r="D283" s="52" t="s">
        <v>620</v>
      </c>
      <c r="E283" s="44" t="s">
        <v>621</v>
      </c>
      <c r="F283" s="84" t="n">
        <v>55.05</v>
      </c>
      <c r="G283" s="47" t="n">
        <v>7.5</v>
      </c>
      <c r="H283" s="47" t="n">
        <v>17.23</v>
      </c>
      <c r="I283" s="47" t="n">
        <f aca="false">SUM(G283:H283)</f>
        <v>24.73</v>
      </c>
      <c r="J283" s="47" t="n">
        <f aca="false">G283*F283</f>
        <v>412.875</v>
      </c>
      <c r="K283" s="47" t="n">
        <f aca="false">H283*F283</f>
        <v>948.5115</v>
      </c>
      <c r="L283" s="47" t="n">
        <f aca="false">I283*F283</f>
        <v>1361.3865</v>
      </c>
      <c r="M283" s="48" t="n">
        <f aca="false">L283*(1+$M$4)</f>
        <v>1715.6192673</v>
      </c>
      <c r="N283" s="49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</row>
    <row r="284" customFormat="false" ht="42.15" hidden="false" customHeight="false" outlineLevel="0" collapsed="false">
      <c r="A284" s="40" t="s">
        <v>865</v>
      </c>
      <c r="B284" s="41" t="s">
        <v>623</v>
      </c>
      <c r="C284" s="42" t="s">
        <v>481</v>
      </c>
      <c r="D284" s="52" t="s">
        <v>482</v>
      </c>
      <c r="E284" s="44" t="s">
        <v>625</v>
      </c>
      <c r="F284" s="84" t="n">
        <v>1.6515</v>
      </c>
      <c r="G284" s="47" t="n">
        <v>372.95</v>
      </c>
      <c r="H284" s="47" t="n">
        <v>66.6</v>
      </c>
      <c r="I284" s="47" t="n">
        <f aca="false">SUM(G284:H284)</f>
        <v>439.55</v>
      </c>
      <c r="J284" s="47" t="n">
        <f aca="false">G284*F284</f>
        <v>615.926925</v>
      </c>
      <c r="K284" s="47" t="n">
        <f aca="false">H284*F284</f>
        <v>109.9899</v>
      </c>
      <c r="L284" s="47" t="n">
        <f aca="false">I284*F284</f>
        <v>725.916825</v>
      </c>
      <c r="M284" s="48" t="n">
        <f aca="false">L284*(1+$M$4)</f>
        <v>914.800382865</v>
      </c>
      <c r="N284" s="49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</row>
    <row r="285" customFormat="false" ht="42.15" hidden="false" customHeight="false" outlineLevel="0" collapsed="false">
      <c r="A285" s="40" t="s">
        <v>866</v>
      </c>
      <c r="B285" s="41" t="s">
        <v>627</v>
      </c>
      <c r="C285" s="42" t="s">
        <v>296</v>
      </c>
      <c r="D285" s="52" t="s">
        <v>297</v>
      </c>
      <c r="E285" s="44" t="s">
        <v>621</v>
      </c>
      <c r="F285" s="84" t="n">
        <v>55.05</v>
      </c>
      <c r="G285" s="47" t="n">
        <v>75.45</v>
      </c>
      <c r="H285" s="47" t="n">
        <v>8.62</v>
      </c>
      <c r="I285" s="47" t="n">
        <f aca="false">SUM(G285:H285)</f>
        <v>84.07</v>
      </c>
      <c r="J285" s="47" t="n">
        <f aca="false">G285*F285</f>
        <v>4153.5225</v>
      </c>
      <c r="K285" s="47" t="n">
        <f aca="false">H285*F285</f>
        <v>474.531</v>
      </c>
      <c r="L285" s="47" t="n">
        <f aca="false">I285*F285</f>
        <v>4628.0535</v>
      </c>
      <c r="M285" s="48" t="n">
        <f aca="false">L285*(1+$M$4)</f>
        <v>5832.2730207</v>
      </c>
      <c r="N285" s="49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</row>
    <row r="286" customFormat="false" ht="42.15" hidden="false" customHeight="false" outlineLevel="0" collapsed="false">
      <c r="A286" s="40" t="s">
        <v>867</v>
      </c>
      <c r="B286" s="41" t="s">
        <v>629</v>
      </c>
      <c r="C286" s="42" t="s">
        <v>296</v>
      </c>
      <c r="D286" s="52" t="s">
        <v>297</v>
      </c>
      <c r="E286" s="44" t="s">
        <v>621</v>
      </c>
      <c r="F286" s="84" t="n">
        <v>4.983</v>
      </c>
      <c r="G286" s="47" t="n">
        <v>75.45</v>
      </c>
      <c r="H286" s="47" t="n">
        <v>8.62</v>
      </c>
      <c r="I286" s="47" t="n">
        <f aca="false">SUM(G286:H286)</f>
        <v>84.07</v>
      </c>
      <c r="J286" s="47" t="n">
        <f aca="false">G286*F286</f>
        <v>375.96735</v>
      </c>
      <c r="K286" s="47" t="n">
        <f aca="false">H286*F286</f>
        <v>42.95346</v>
      </c>
      <c r="L286" s="47" t="n">
        <f aca="false">I286*F286</f>
        <v>418.92081</v>
      </c>
      <c r="M286" s="48" t="n">
        <f aca="false">L286*(1+$M$4)</f>
        <v>527.924004762</v>
      </c>
      <c r="N286" s="49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</row>
    <row r="287" customFormat="false" ht="21.65" hidden="false" customHeight="false" outlineLevel="0" collapsed="false">
      <c r="A287" s="40" t="s">
        <v>868</v>
      </c>
      <c r="B287" s="41" t="s">
        <v>631</v>
      </c>
      <c r="C287" s="42" t="s">
        <v>323</v>
      </c>
      <c r="D287" s="52" t="s">
        <v>324</v>
      </c>
      <c r="E287" s="44" t="s">
        <v>621</v>
      </c>
      <c r="F287" s="84" t="n">
        <v>156.9875</v>
      </c>
      <c r="G287" s="47" t="n">
        <v>2.25</v>
      </c>
      <c r="H287" s="47" t="n">
        <v>1.85</v>
      </c>
      <c r="I287" s="47" t="n">
        <f aca="false">SUM(G287:H287)</f>
        <v>4.1</v>
      </c>
      <c r="J287" s="47" t="n">
        <f aca="false">G287*F287</f>
        <v>353.221875</v>
      </c>
      <c r="K287" s="47" t="n">
        <f aca="false">H287*F287</f>
        <v>290.426875</v>
      </c>
      <c r="L287" s="47" t="n">
        <f aca="false">I287*F287</f>
        <v>643.64875</v>
      </c>
      <c r="M287" s="48" t="n">
        <f aca="false">L287*(1+$M$4)</f>
        <v>811.12615475</v>
      </c>
      <c r="N287" s="49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</row>
    <row r="288" customFormat="false" ht="31.9" hidden="false" customHeight="false" outlineLevel="0" collapsed="false">
      <c r="A288" s="40" t="s">
        <v>869</v>
      </c>
      <c r="B288" s="41" t="s">
        <v>633</v>
      </c>
      <c r="C288" s="42" t="s">
        <v>517</v>
      </c>
      <c r="D288" s="52" t="s">
        <v>518</v>
      </c>
      <c r="E288" s="44" t="s">
        <v>621</v>
      </c>
      <c r="F288" s="84" t="n">
        <v>76.275</v>
      </c>
      <c r="G288" s="47" t="n">
        <v>8.29</v>
      </c>
      <c r="H288" s="47" t="n">
        <v>8.54</v>
      </c>
      <c r="I288" s="47" t="n">
        <f aca="false">SUM(G288:H288)</f>
        <v>16.83</v>
      </c>
      <c r="J288" s="47" t="n">
        <f aca="false">G288*F288</f>
        <v>632.31975</v>
      </c>
      <c r="K288" s="47" t="n">
        <f aca="false">H288*F288</f>
        <v>651.3885</v>
      </c>
      <c r="L288" s="47" t="n">
        <f aca="false">I288*F288</f>
        <v>1283.70825</v>
      </c>
      <c r="M288" s="48" t="n">
        <f aca="false">L288*(1+$M$4)</f>
        <v>1617.72913665</v>
      </c>
      <c r="N288" s="49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</row>
    <row r="289" customFormat="false" ht="31.9" hidden="false" customHeight="false" outlineLevel="0" collapsed="false">
      <c r="A289" s="40" t="s">
        <v>870</v>
      </c>
      <c r="B289" s="41" t="s">
        <v>635</v>
      </c>
      <c r="C289" s="42" t="s">
        <v>521</v>
      </c>
      <c r="D289" s="52" t="s">
        <v>522</v>
      </c>
      <c r="E289" s="44" t="s">
        <v>621</v>
      </c>
      <c r="F289" s="84" t="n">
        <v>80.7125</v>
      </c>
      <c r="G289" s="47" t="n">
        <v>8.13</v>
      </c>
      <c r="H289" s="47" t="n">
        <v>4.51</v>
      </c>
      <c r="I289" s="47" t="n">
        <f aca="false">SUM(G289:H289)</f>
        <v>12.64</v>
      </c>
      <c r="J289" s="47" t="n">
        <f aca="false">G289*F289</f>
        <v>656.192625</v>
      </c>
      <c r="K289" s="47" t="n">
        <f aca="false">H289*F289</f>
        <v>364.013375</v>
      </c>
      <c r="L289" s="47" t="n">
        <f aca="false">I289*F289</f>
        <v>1020.206</v>
      </c>
      <c r="M289" s="48" t="n">
        <f aca="false">L289*(1+$M$4)</f>
        <v>1285.6636012</v>
      </c>
      <c r="N289" s="49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</row>
    <row r="290" customFormat="false" ht="12.75" hidden="false" customHeight="true" outlineLevel="0" collapsed="false">
      <c r="A290" s="63"/>
      <c r="B290" s="64"/>
      <c r="C290" s="63"/>
      <c r="D290" s="3"/>
      <c r="E290" s="13"/>
      <c r="F290" s="65"/>
      <c r="G290" s="13"/>
      <c r="H290" s="13"/>
      <c r="I290" s="13"/>
      <c r="J290" s="13"/>
      <c r="K290" s="13"/>
      <c r="L290" s="13"/>
      <c r="M290" s="13"/>
      <c r="N290" s="2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</row>
    <row r="291" customFormat="false" ht="12.75" hidden="false" customHeight="true" outlineLevel="0" collapsed="false">
      <c r="A291" s="140" t="s">
        <v>469</v>
      </c>
      <c r="B291" s="141"/>
      <c r="C291" s="29"/>
      <c r="D291" s="142" t="s">
        <v>871</v>
      </c>
      <c r="E291" s="142"/>
      <c r="F291" s="142"/>
      <c r="G291" s="142"/>
      <c r="H291" s="142"/>
      <c r="I291" s="142"/>
      <c r="J291" s="31" t="n">
        <f aca="false">J293</f>
        <v>1485.309705</v>
      </c>
      <c r="K291" s="31" t="n">
        <f aca="false">K293</f>
        <v>618.25784</v>
      </c>
      <c r="L291" s="31" t="n">
        <f aca="false">L293</f>
        <v>2103.567545</v>
      </c>
      <c r="M291" s="31" t="n">
        <f aca="false">M293</f>
        <v>2650.915820209</v>
      </c>
      <c r="N291" s="26" t="n">
        <f aca="false">M291</f>
        <v>2650.915820209</v>
      </c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</row>
    <row r="292" customFormat="false" ht="12.75" hidden="false" customHeight="true" outlineLevel="0" collapsed="false">
      <c r="A292" s="143"/>
      <c r="B292" s="143"/>
      <c r="C292" s="143"/>
      <c r="D292" s="144"/>
      <c r="E292" s="145"/>
      <c r="F292" s="146"/>
      <c r="G292" s="145"/>
      <c r="H292" s="145"/>
      <c r="I292" s="145"/>
      <c r="J292" s="59"/>
      <c r="K292" s="59"/>
      <c r="L292" s="59"/>
      <c r="M292" s="59"/>
      <c r="N292" s="2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</row>
    <row r="293" customFormat="false" ht="12.75" hidden="false" customHeight="true" outlineLevel="0" collapsed="false">
      <c r="A293" s="152" t="s">
        <v>470</v>
      </c>
      <c r="B293" s="152"/>
      <c r="C293" s="152"/>
      <c r="D293" s="142" t="s">
        <v>681</v>
      </c>
      <c r="E293" s="142"/>
      <c r="F293" s="142"/>
      <c r="G293" s="142"/>
      <c r="H293" s="142"/>
      <c r="I293" s="142"/>
      <c r="J293" s="31" t="n">
        <f aca="false">SUM(J294:J300)</f>
        <v>1485.309705</v>
      </c>
      <c r="K293" s="31" t="n">
        <f aca="false">SUM(K294:K300)</f>
        <v>618.25784</v>
      </c>
      <c r="L293" s="31" t="n">
        <f aca="false">SUM(L294:L300)</f>
        <v>2103.567545</v>
      </c>
      <c r="M293" s="31" t="n">
        <f aca="false">SUM(M294:M300)</f>
        <v>2650.915820209</v>
      </c>
      <c r="N293" s="2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</row>
    <row r="294" customFormat="false" ht="31.9" hidden="false" customHeight="false" outlineLevel="0" collapsed="false">
      <c r="A294" s="40" t="s">
        <v>872</v>
      </c>
      <c r="B294" s="41" t="s">
        <v>618</v>
      </c>
      <c r="C294" s="42" t="s">
        <v>619</v>
      </c>
      <c r="D294" s="52" t="s">
        <v>620</v>
      </c>
      <c r="E294" s="44" t="s">
        <v>621</v>
      </c>
      <c r="F294" s="84" t="n">
        <v>10.61</v>
      </c>
      <c r="G294" s="47" t="n">
        <v>7.5</v>
      </c>
      <c r="H294" s="47" t="n">
        <v>17.23</v>
      </c>
      <c r="I294" s="47" t="n">
        <f aca="false">SUM(G294:H294)</f>
        <v>24.73</v>
      </c>
      <c r="J294" s="47" t="n">
        <f aca="false">G294*F294</f>
        <v>79.575</v>
      </c>
      <c r="K294" s="47" t="n">
        <f aca="false">H294*F294</f>
        <v>182.8103</v>
      </c>
      <c r="L294" s="47" t="n">
        <f aca="false">I294*F294</f>
        <v>262.3853</v>
      </c>
      <c r="M294" s="48" t="n">
        <f aca="false">L294*(1+$M$4)</f>
        <v>330.65795506</v>
      </c>
      <c r="N294" s="49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</row>
    <row r="295" customFormat="false" ht="42.15" hidden="false" customHeight="false" outlineLevel="0" collapsed="false">
      <c r="A295" s="40" t="s">
        <v>873</v>
      </c>
      <c r="B295" s="41" t="s">
        <v>623</v>
      </c>
      <c r="C295" s="42" t="s">
        <v>481</v>
      </c>
      <c r="D295" s="52" t="s">
        <v>482</v>
      </c>
      <c r="E295" s="44" t="s">
        <v>625</v>
      </c>
      <c r="F295" s="84" t="n">
        <v>0.3183</v>
      </c>
      <c r="G295" s="47" t="n">
        <v>372.95</v>
      </c>
      <c r="H295" s="47" t="n">
        <v>66.6</v>
      </c>
      <c r="I295" s="47" t="n">
        <f aca="false">SUM(G295:H295)</f>
        <v>439.55</v>
      </c>
      <c r="J295" s="47" t="n">
        <f aca="false">G295*F295</f>
        <v>118.709985</v>
      </c>
      <c r="K295" s="47" t="n">
        <f aca="false">H295*F295</f>
        <v>21.19878</v>
      </c>
      <c r="L295" s="47" t="n">
        <f aca="false">I295*F295</f>
        <v>139.908765</v>
      </c>
      <c r="M295" s="48" t="n">
        <f aca="false">L295*(1+$M$4)</f>
        <v>176.313025653</v>
      </c>
      <c r="N295" s="49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</row>
    <row r="296" customFormat="false" ht="42.15" hidden="false" customHeight="false" outlineLevel="0" collapsed="false">
      <c r="A296" s="40" t="s">
        <v>874</v>
      </c>
      <c r="B296" s="41" t="s">
        <v>627</v>
      </c>
      <c r="C296" s="42" t="s">
        <v>296</v>
      </c>
      <c r="D296" s="52" t="s">
        <v>297</v>
      </c>
      <c r="E296" s="44" t="s">
        <v>621</v>
      </c>
      <c r="F296" s="84" t="n">
        <v>10.61</v>
      </c>
      <c r="G296" s="47" t="n">
        <v>75.45</v>
      </c>
      <c r="H296" s="47" t="n">
        <v>8.62</v>
      </c>
      <c r="I296" s="47" t="n">
        <f aca="false">SUM(G296:H296)</f>
        <v>84.07</v>
      </c>
      <c r="J296" s="47" t="n">
        <f aca="false">G296*F296</f>
        <v>800.5245</v>
      </c>
      <c r="K296" s="47" t="n">
        <f aca="false">H296*F296</f>
        <v>91.4582</v>
      </c>
      <c r="L296" s="47" t="n">
        <f aca="false">I296*F296</f>
        <v>891.9827</v>
      </c>
      <c r="M296" s="48" t="n">
        <f aca="false">L296*(1+$M$4)</f>
        <v>1124.07659854</v>
      </c>
      <c r="N296" s="49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</row>
    <row r="297" customFormat="false" ht="42.15" hidden="false" customHeight="false" outlineLevel="0" collapsed="false">
      <c r="A297" s="40" t="s">
        <v>875</v>
      </c>
      <c r="B297" s="41" t="s">
        <v>629</v>
      </c>
      <c r="C297" s="42" t="s">
        <v>296</v>
      </c>
      <c r="D297" s="52" t="s">
        <v>297</v>
      </c>
      <c r="E297" s="44" t="s">
        <v>621</v>
      </c>
      <c r="F297" s="84" t="n">
        <v>1.156</v>
      </c>
      <c r="G297" s="47" t="n">
        <v>75.45</v>
      </c>
      <c r="H297" s="47" t="n">
        <v>8.62</v>
      </c>
      <c r="I297" s="47" t="n">
        <f aca="false">SUM(G297:H297)</f>
        <v>84.07</v>
      </c>
      <c r="J297" s="47" t="n">
        <f aca="false">G297*F297</f>
        <v>87.2202</v>
      </c>
      <c r="K297" s="47" t="n">
        <f aca="false">H297*F297</f>
        <v>9.96472</v>
      </c>
      <c r="L297" s="47" t="n">
        <f aca="false">I297*F297</f>
        <v>97.18492</v>
      </c>
      <c r="M297" s="48" t="n">
        <f aca="false">L297*(1+$M$4)</f>
        <v>122.472436184</v>
      </c>
      <c r="N297" s="49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</row>
    <row r="298" customFormat="false" ht="21.65" hidden="false" customHeight="false" outlineLevel="0" collapsed="false">
      <c r="A298" s="40" t="s">
        <v>876</v>
      </c>
      <c r="B298" s="41" t="s">
        <v>631</v>
      </c>
      <c r="C298" s="42" t="s">
        <v>323</v>
      </c>
      <c r="D298" s="52" t="s">
        <v>324</v>
      </c>
      <c r="E298" s="44" t="s">
        <v>621</v>
      </c>
      <c r="F298" s="84" t="n">
        <v>38.199</v>
      </c>
      <c r="G298" s="47" t="n">
        <v>2.25</v>
      </c>
      <c r="H298" s="47" t="n">
        <v>1.85</v>
      </c>
      <c r="I298" s="47" t="n">
        <f aca="false">SUM(G298:H298)</f>
        <v>4.1</v>
      </c>
      <c r="J298" s="47" t="n">
        <f aca="false">G298*F298</f>
        <v>85.94775</v>
      </c>
      <c r="K298" s="47" t="n">
        <f aca="false">H298*F298</f>
        <v>70.66815</v>
      </c>
      <c r="L298" s="47" t="n">
        <f aca="false">I298*F298</f>
        <v>156.6159</v>
      </c>
      <c r="M298" s="48" t="n">
        <f aca="false">L298*(1+$M$4)</f>
        <v>197.36735718</v>
      </c>
      <c r="N298" s="49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</row>
    <row r="299" customFormat="false" ht="31.9" hidden="false" customHeight="false" outlineLevel="0" collapsed="false">
      <c r="A299" s="40" t="s">
        <v>877</v>
      </c>
      <c r="B299" s="41" t="s">
        <v>633</v>
      </c>
      <c r="C299" s="42" t="s">
        <v>517</v>
      </c>
      <c r="D299" s="52" t="s">
        <v>518</v>
      </c>
      <c r="E299" s="44" t="s">
        <v>621</v>
      </c>
      <c r="F299" s="84" t="n">
        <v>17.34</v>
      </c>
      <c r="G299" s="47" t="n">
        <v>8.29</v>
      </c>
      <c r="H299" s="47" t="n">
        <v>8.54</v>
      </c>
      <c r="I299" s="47" t="n">
        <f aca="false">SUM(G299:H299)</f>
        <v>16.83</v>
      </c>
      <c r="J299" s="47" t="n">
        <f aca="false">G299*F299</f>
        <v>143.7486</v>
      </c>
      <c r="K299" s="47" t="n">
        <f aca="false">H299*F299</f>
        <v>148.0836</v>
      </c>
      <c r="L299" s="47" t="n">
        <f aca="false">I299*F299</f>
        <v>291.8322</v>
      </c>
      <c r="M299" s="48" t="n">
        <f aca="false">L299*(1+$M$4)</f>
        <v>367.76693844</v>
      </c>
      <c r="N299" s="49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</row>
    <row r="300" customFormat="false" ht="31.9" hidden="false" customHeight="false" outlineLevel="0" collapsed="false">
      <c r="A300" s="40" t="s">
        <v>878</v>
      </c>
      <c r="B300" s="41" t="s">
        <v>635</v>
      </c>
      <c r="C300" s="42" t="s">
        <v>521</v>
      </c>
      <c r="D300" s="52" t="s">
        <v>522</v>
      </c>
      <c r="E300" s="44" t="s">
        <v>621</v>
      </c>
      <c r="F300" s="84" t="n">
        <v>20.859</v>
      </c>
      <c r="G300" s="47" t="n">
        <v>8.13</v>
      </c>
      <c r="H300" s="47" t="n">
        <v>4.51</v>
      </c>
      <c r="I300" s="47" t="n">
        <f aca="false">SUM(G300:H300)</f>
        <v>12.64</v>
      </c>
      <c r="J300" s="47" t="n">
        <f aca="false">G300*F300</f>
        <v>169.58367</v>
      </c>
      <c r="K300" s="47" t="n">
        <f aca="false">H300*F300</f>
        <v>94.07409</v>
      </c>
      <c r="L300" s="47" t="n">
        <f aca="false">I300*F300</f>
        <v>263.65776</v>
      </c>
      <c r="M300" s="48" t="n">
        <f aca="false">L300*(1+$M$4)</f>
        <v>332.261509152</v>
      </c>
      <c r="N300" s="49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</row>
    <row r="301" customFormat="false" ht="12.75" hidden="false" customHeight="true" outlineLevel="0" collapsed="false">
      <c r="A301" s="63"/>
      <c r="B301" s="64"/>
      <c r="C301" s="63"/>
      <c r="D301" s="3"/>
      <c r="E301" s="13"/>
      <c r="F301" s="65"/>
      <c r="G301" s="13"/>
      <c r="H301" s="13"/>
      <c r="I301" s="13"/>
      <c r="J301" s="13"/>
      <c r="K301" s="13"/>
      <c r="L301" s="13"/>
      <c r="M301" s="13"/>
      <c r="N301" s="2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</row>
    <row r="302" customFormat="false" ht="12.75" hidden="false" customHeight="true" outlineLevel="0" collapsed="false">
      <c r="A302" s="140" t="s">
        <v>495</v>
      </c>
      <c r="B302" s="141"/>
      <c r="C302" s="29"/>
      <c r="D302" s="142" t="s">
        <v>879</v>
      </c>
      <c r="E302" s="142"/>
      <c r="F302" s="142"/>
      <c r="G302" s="142"/>
      <c r="H302" s="142"/>
      <c r="I302" s="142"/>
      <c r="J302" s="31" t="n">
        <f aca="false">J304</f>
        <v>3590.123025</v>
      </c>
      <c r="K302" s="31" t="n">
        <f aca="false">K304</f>
        <v>1546.893</v>
      </c>
      <c r="L302" s="31" t="n">
        <f aca="false">L304</f>
        <v>5137.016025</v>
      </c>
      <c r="M302" s="31" t="n">
        <f aca="false">M304</f>
        <v>6473.667594705</v>
      </c>
      <c r="N302" s="26" t="n">
        <f aca="false">M302</f>
        <v>6473.667594705</v>
      </c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</row>
    <row r="303" customFormat="false" ht="12.75" hidden="false" customHeight="true" outlineLevel="0" collapsed="false">
      <c r="A303" s="143"/>
      <c r="B303" s="143"/>
      <c r="C303" s="143"/>
      <c r="D303" s="144"/>
      <c r="E303" s="145"/>
      <c r="F303" s="146"/>
      <c r="G303" s="145"/>
      <c r="H303" s="145"/>
      <c r="I303" s="145"/>
      <c r="J303" s="59"/>
      <c r="K303" s="59"/>
      <c r="L303" s="59"/>
      <c r="M303" s="59"/>
      <c r="N303" s="2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</row>
    <row r="304" customFormat="false" ht="12.75" hidden="false" customHeight="true" outlineLevel="0" collapsed="false">
      <c r="A304" s="152" t="s">
        <v>496</v>
      </c>
      <c r="B304" s="152"/>
      <c r="C304" s="152"/>
      <c r="D304" s="142" t="s">
        <v>681</v>
      </c>
      <c r="E304" s="142"/>
      <c r="F304" s="142"/>
      <c r="G304" s="142"/>
      <c r="H304" s="142"/>
      <c r="I304" s="142"/>
      <c r="J304" s="31" t="n">
        <f aca="false">SUM(J305:J311)</f>
        <v>3590.123025</v>
      </c>
      <c r="K304" s="31" t="n">
        <f aca="false">SUM(K305:K311)</f>
        <v>1546.893</v>
      </c>
      <c r="L304" s="31" t="n">
        <f aca="false">SUM(L305:L311)</f>
        <v>5137.016025</v>
      </c>
      <c r="M304" s="31" t="n">
        <f aca="false">SUM(M305:M311)</f>
        <v>6473.667594705</v>
      </c>
      <c r="N304" s="2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</row>
    <row r="305" customFormat="false" ht="31.9" hidden="false" customHeight="false" outlineLevel="0" collapsed="false">
      <c r="A305" s="40" t="s">
        <v>880</v>
      </c>
      <c r="B305" s="41" t="s">
        <v>618</v>
      </c>
      <c r="C305" s="42" t="s">
        <v>619</v>
      </c>
      <c r="D305" s="52" t="s">
        <v>620</v>
      </c>
      <c r="E305" s="44" t="s">
        <v>621</v>
      </c>
      <c r="F305" s="84" t="n">
        <v>24.13</v>
      </c>
      <c r="G305" s="47" t="n">
        <v>7.5</v>
      </c>
      <c r="H305" s="47" t="n">
        <v>17.23</v>
      </c>
      <c r="I305" s="47" t="n">
        <f aca="false">SUM(G305:H305)</f>
        <v>24.73</v>
      </c>
      <c r="J305" s="47" t="n">
        <f aca="false">G305*F305</f>
        <v>180.975</v>
      </c>
      <c r="K305" s="47" t="n">
        <f aca="false">H305*F305</f>
        <v>415.7599</v>
      </c>
      <c r="L305" s="47" t="n">
        <f aca="false">I305*F305</f>
        <v>596.7349</v>
      </c>
      <c r="M305" s="48" t="n">
        <f aca="false">L305*(1+$M$4)</f>
        <v>752.00532098</v>
      </c>
      <c r="N305" s="49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</row>
    <row r="306" customFormat="false" ht="42.15" hidden="false" customHeight="false" outlineLevel="0" collapsed="false">
      <c r="A306" s="40" t="s">
        <v>881</v>
      </c>
      <c r="B306" s="41" t="s">
        <v>623</v>
      </c>
      <c r="C306" s="42" t="s">
        <v>481</v>
      </c>
      <c r="D306" s="52" t="s">
        <v>482</v>
      </c>
      <c r="E306" s="44" t="s">
        <v>625</v>
      </c>
      <c r="F306" s="84" t="n">
        <v>0.7239</v>
      </c>
      <c r="G306" s="47" t="n">
        <v>372.95</v>
      </c>
      <c r="H306" s="47" t="n">
        <v>66.6</v>
      </c>
      <c r="I306" s="47" t="n">
        <f aca="false">SUM(G306:H306)</f>
        <v>439.55</v>
      </c>
      <c r="J306" s="47" t="n">
        <f aca="false">G306*F306</f>
        <v>269.978505</v>
      </c>
      <c r="K306" s="47" t="n">
        <f aca="false">H306*F306</f>
        <v>48.21174</v>
      </c>
      <c r="L306" s="47" t="n">
        <f aca="false">I306*F306</f>
        <v>318.190245</v>
      </c>
      <c r="M306" s="48" t="n">
        <f aca="false">L306*(1+$M$4)</f>
        <v>400.983346749</v>
      </c>
      <c r="N306" s="49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</row>
    <row r="307" customFormat="false" ht="42.15" hidden="false" customHeight="false" outlineLevel="0" collapsed="false">
      <c r="A307" s="40" t="s">
        <v>882</v>
      </c>
      <c r="B307" s="41" t="s">
        <v>627</v>
      </c>
      <c r="C307" s="42" t="s">
        <v>296</v>
      </c>
      <c r="D307" s="52" t="s">
        <v>297</v>
      </c>
      <c r="E307" s="44" t="s">
        <v>621</v>
      </c>
      <c r="F307" s="84" t="n">
        <v>24.13</v>
      </c>
      <c r="G307" s="47" t="n">
        <v>75.45</v>
      </c>
      <c r="H307" s="47" t="n">
        <v>8.62</v>
      </c>
      <c r="I307" s="47" t="n">
        <f aca="false">SUM(G307:H307)</f>
        <v>84.07</v>
      </c>
      <c r="J307" s="47" t="n">
        <f aca="false">G307*F307</f>
        <v>1820.6085</v>
      </c>
      <c r="K307" s="47" t="n">
        <f aca="false">H307*F307</f>
        <v>208.0006</v>
      </c>
      <c r="L307" s="47" t="n">
        <f aca="false">I307*F307</f>
        <v>2028.6091</v>
      </c>
      <c r="M307" s="48" t="n">
        <f aca="false">L307*(1+$M$4)</f>
        <v>2556.45318782</v>
      </c>
      <c r="N307" s="49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</row>
    <row r="308" customFormat="false" ht="42.15" hidden="false" customHeight="false" outlineLevel="0" collapsed="false">
      <c r="A308" s="40" t="s">
        <v>883</v>
      </c>
      <c r="B308" s="41" t="s">
        <v>629</v>
      </c>
      <c r="C308" s="42" t="s">
        <v>296</v>
      </c>
      <c r="D308" s="52" t="s">
        <v>297</v>
      </c>
      <c r="E308" s="44" t="s">
        <v>621</v>
      </c>
      <c r="F308" s="84" t="n">
        <v>3.136</v>
      </c>
      <c r="G308" s="47" t="n">
        <v>75.45</v>
      </c>
      <c r="H308" s="47" t="n">
        <v>8.62</v>
      </c>
      <c r="I308" s="47" t="n">
        <f aca="false">SUM(G308:H308)</f>
        <v>84.07</v>
      </c>
      <c r="J308" s="47" t="n">
        <f aca="false">G308*F308</f>
        <v>236.6112</v>
      </c>
      <c r="K308" s="47" t="n">
        <f aca="false">H308*F308</f>
        <v>27.03232</v>
      </c>
      <c r="L308" s="47" t="n">
        <f aca="false">I308*F308</f>
        <v>263.64352</v>
      </c>
      <c r="M308" s="48" t="n">
        <f aca="false">L308*(1+$M$4)</f>
        <v>332.243563904</v>
      </c>
      <c r="N308" s="49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</row>
    <row r="309" customFormat="false" ht="21.65" hidden="false" customHeight="false" outlineLevel="0" collapsed="false">
      <c r="A309" s="40" t="s">
        <v>884</v>
      </c>
      <c r="B309" s="41" t="s">
        <v>631</v>
      </c>
      <c r="C309" s="42" t="s">
        <v>323</v>
      </c>
      <c r="D309" s="52" t="s">
        <v>324</v>
      </c>
      <c r="E309" s="44" t="s">
        <v>621</v>
      </c>
      <c r="F309" s="84" t="n">
        <v>103.509</v>
      </c>
      <c r="G309" s="47" t="n">
        <v>2.25</v>
      </c>
      <c r="H309" s="47" t="n">
        <v>1.85</v>
      </c>
      <c r="I309" s="47" t="n">
        <f aca="false">SUM(G309:H309)</f>
        <v>4.1</v>
      </c>
      <c r="J309" s="47" t="n">
        <f aca="false">G309*F309</f>
        <v>232.89525</v>
      </c>
      <c r="K309" s="47" t="n">
        <f aca="false">H309*F309</f>
        <v>191.49165</v>
      </c>
      <c r="L309" s="47" t="n">
        <f aca="false">I309*F309</f>
        <v>424.3869</v>
      </c>
      <c r="M309" s="48" t="n">
        <f aca="false">L309*(1+$M$4)</f>
        <v>534.81237138</v>
      </c>
      <c r="N309" s="49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</row>
    <row r="310" customFormat="false" ht="31.9" hidden="false" customHeight="false" outlineLevel="0" collapsed="false">
      <c r="A310" s="40" t="s">
        <v>885</v>
      </c>
      <c r="B310" s="41" t="s">
        <v>633</v>
      </c>
      <c r="C310" s="42" t="s">
        <v>517</v>
      </c>
      <c r="D310" s="52" t="s">
        <v>518</v>
      </c>
      <c r="E310" s="44" t="s">
        <v>621</v>
      </c>
      <c r="F310" s="84" t="n">
        <v>47.04</v>
      </c>
      <c r="G310" s="47" t="n">
        <v>8.29</v>
      </c>
      <c r="H310" s="47" t="n">
        <v>8.54</v>
      </c>
      <c r="I310" s="47" t="n">
        <f aca="false">SUM(G310:H310)</f>
        <v>16.83</v>
      </c>
      <c r="J310" s="47" t="n">
        <f aca="false">G310*F310</f>
        <v>389.9616</v>
      </c>
      <c r="K310" s="47" t="n">
        <f aca="false">H310*F310</f>
        <v>401.7216</v>
      </c>
      <c r="L310" s="47" t="n">
        <f aca="false">I310*F310</f>
        <v>791.6832</v>
      </c>
      <c r="M310" s="48" t="n">
        <f aca="false">L310*(1+$M$4)</f>
        <v>997.67916864</v>
      </c>
      <c r="N310" s="49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</row>
    <row r="311" customFormat="false" ht="31.9" hidden="false" customHeight="false" outlineLevel="0" collapsed="false">
      <c r="A311" s="40" t="s">
        <v>886</v>
      </c>
      <c r="B311" s="41" t="s">
        <v>635</v>
      </c>
      <c r="C311" s="42" t="s">
        <v>521</v>
      </c>
      <c r="D311" s="52" t="s">
        <v>522</v>
      </c>
      <c r="E311" s="44" t="s">
        <v>621</v>
      </c>
      <c r="F311" s="84" t="n">
        <v>56.469</v>
      </c>
      <c r="G311" s="47" t="n">
        <v>8.13</v>
      </c>
      <c r="H311" s="47" t="n">
        <v>4.51</v>
      </c>
      <c r="I311" s="47" t="n">
        <f aca="false">SUM(G311:H311)</f>
        <v>12.64</v>
      </c>
      <c r="J311" s="47" t="n">
        <f aca="false">G311*F311</f>
        <v>459.09297</v>
      </c>
      <c r="K311" s="47" t="n">
        <f aca="false">H311*F311</f>
        <v>254.67519</v>
      </c>
      <c r="L311" s="47" t="n">
        <f aca="false">I311*F311</f>
        <v>713.76816</v>
      </c>
      <c r="M311" s="48" t="n">
        <f aca="false">L311*(1+$M$4)</f>
        <v>899.490635232</v>
      </c>
      <c r="N311" s="49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</row>
    <row r="312" customFormat="false" ht="12.75" hidden="false" customHeight="true" outlineLevel="0" collapsed="false">
      <c r="A312" s="63"/>
      <c r="B312" s="64"/>
      <c r="C312" s="63"/>
      <c r="D312" s="3"/>
      <c r="E312" s="13"/>
      <c r="F312" s="65"/>
      <c r="G312" s="13"/>
      <c r="H312" s="13"/>
      <c r="I312" s="13"/>
      <c r="J312" s="13"/>
      <c r="K312" s="13"/>
      <c r="L312" s="13"/>
      <c r="M312" s="13"/>
      <c r="N312" s="2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</row>
    <row r="313" customFormat="false" ht="12.75" hidden="false" customHeight="true" outlineLevel="0" collapsed="false">
      <c r="A313" s="140" t="s">
        <v>505</v>
      </c>
      <c r="B313" s="141"/>
      <c r="C313" s="29"/>
      <c r="D313" s="142" t="s">
        <v>887</v>
      </c>
      <c r="E313" s="142"/>
      <c r="F313" s="142"/>
      <c r="G313" s="142"/>
      <c r="H313" s="142"/>
      <c r="I313" s="142"/>
      <c r="J313" s="31" t="n">
        <f aca="false">J315</f>
        <v>1597.704585</v>
      </c>
      <c r="K313" s="31" t="n">
        <f aca="false">K315</f>
        <v>644.13913</v>
      </c>
      <c r="L313" s="31" t="n">
        <f aca="false">L315</f>
        <v>2241.843715</v>
      </c>
      <c r="M313" s="31" t="n">
        <f aca="false">M315</f>
        <v>2825.171449643</v>
      </c>
      <c r="N313" s="26" t="n">
        <f aca="false">M313</f>
        <v>2825.171449643</v>
      </c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</row>
    <row r="314" customFormat="false" ht="12.75" hidden="false" customHeight="true" outlineLevel="0" collapsed="false">
      <c r="A314" s="143"/>
      <c r="B314" s="143"/>
      <c r="C314" s="143"/>
      <c r="D314" s="144"/>
      <c r="E314" s="145"/>
      <c r="F314" s="146"/>
      <c r="G314" s="145"/>
      <c r="H314" s="145"/>
      <c r="I314" s="145"/>
      <c r="J314" s="59"/>
      <c r="K314" s="59"/>
      <c r="L314" s="59"/>
      <c r="M314" s="59"/>
      <c r="N314" s="2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</row>
    <row r="315" customFormat="false" ht="12.75" hidden="false" customHeight="true" outlineLevel="0" collapsed="false">
      <c r="A315" s="152" t="s">
        <v>507</v>
      </c>
      <c r="B315" s="152"/>
      <c r="C315" s="152"/>
      <c r="D315" s="142" t="s">
        <v>681</v>
      </c>
      <c r="E315" s="142"/>
      <c r="F315" s="142"/>
      <c r="G315" s="142"/>
      <c r="H315" s="142"/>
      <c r="I315" s="142"/>
      <c r="J315" s="31" t="n">
        <f aca="false">SUM(J316:J322)</f>
        <v>1597.704585</v>
      </c>
      <c r="K315" s="31" t="n">
        <f aca="false">SUM(K316:K322)</f>
        <v>644.13913</v>
      </c>
      <c r="L315" s="31" t="n">
        <f aca="false">SUM(L316:L322)</f>
        <v>2241.843715</v>
      </c>
      <c r="M315" s="31" t="n">
        <f aca="false">SUM(M316:M322)</f>
        <v>2825.171449643</v>
      </c>
      <c r="N315" s="2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</row>
    <row r="316" customFormat="false" ht="31.9" hidden="false" customHeight="false" outlineLevel="0" collapsed="false">
      <c r="A316" s="40" t="s">
        <v>888</v>
      </c>
      <c r="B316" s="41" t="s">
        <v>618</v>
      </c>
      <c r="C316" s="42" t="s">
        <v>619</v>
      </c>
      <c r="D316" s="52" t="s">
        <v>620</v>
      </c>
      <c r="E316" s="44" t="s">
        <v>621</v>
      </c>
      <c r="F316" s="84" t="n">
        <v>11.99</v>
      </c>
      <c r="G316" s="47" t="n">
        <v>7.5</v>
      </c>
      <c r="H316" s="47" t="n">
        <v>17.23</v>
      </c>
      <c r="I316" s="47" t="n">
        <f aca="false">SUM(G316:H316)</f>
        <v>24.73</v>
      </c>
      <c r="J316" s="47" t="n">
        <f aca="false">G316*F316</f>
        <v>89.925</v>
      </c>
      <c r="K316" s="47" t="n">
        <f aca="false">H316*F316</f>
        <v>206.5877</v>
      </c>
      <c r="L316" s="47" t="n">
        <f aca="false">I316*F316</f>
        <v>296.5127</v>
      </c>
      <c r="M316" s="48" t="n">
        <f aca="false">L316*(1+$M$4)</f>
        <v>373.66530454</v>
      </c>
      <c r="N316" s="49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</row>
    <row r="317" customFormat="false" ht="42.15" hidden="false" customHeight="false" outlineLevel="0" collapsed="false">
      <c r="A317" s="40" t="s">
        <v>889</v>
      </c>
      <c r="B317" s="41" t="s">
        <v>623</v>
      </c>
      <c r="C317" s="42" t="s">
        <v>481</v>
      </c>
      <c r="D317" s="52" t="s">
        <v>482</v>
      </c>
      <c r="E317" s="44" t="s">
        <v>625</v>
      </c>
      <c r="F317" s="84" t="n">
        <v>0.3597</v>
      </c>
      <c r="G317" s="47" t="n">
        <v>372.95</v>
      </c>
      <c r="H317" s="47" t="n">
        <v>66.6</v>
      </c>
      <c r="I317" s="47" t="n">
        <f aca="false">SUM(G317:H317)</f>
        <v>439.55</v>
      </c>
      <c r="J317" s="47" t="n">
        <f aca="false">G317*F317</f>
        <v>134.150115</v>
      </c>
      <c r="K317" s="47" t="n">
        <f aca="false">H317*F317</f>
        <v>23.95602</v>
      </c>
      <c r="L317" s="47" t="n">
        <f aca="false">I317*F317</f>
        <v>158.106135</v>
      </c>
      <c r="M317" s="48" t="n">
        <f aca="false">L317*(1+$M$4)</f>
        <v>199.245351327</v>
      </c>
      <c r="N317" s="49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</row>
    <row r="318" customFormat="false" ht="42.15" hidden="false" customHeight="false" outlineLevel="0" collapsed="false">
      <c r="A318" s="40" t="s">
        <v>890</v>
      </c>
      <c r="B318" s="41" t="s">
        <v>627</v>
      </c>
      <c r="C318" s="42" t="s">
        <v>296</v>
      </c>
      <c r="D318" s="52" t="s">
        <v>297</v>
      </c>
      <c r="E318" s="44" t="s">
        <v>621</v>
      </c>
      <c r="F318" s="84" t="n">
        <v>11.99</v>
      </c>
      <c r="G318" s="47" t="n">
        <v>75.45</v>
      </c>
      <c r="H318" s="47" t="n">
        <v>8.62</v>
      </c>
      <c r="I318" s="47" t="n">
        <f aca="false">SUM(G318:H318)</f>
        <v>84.07</v>
      </c>
      <c r="J318" s="47" t="n">
        <f aca="false">G318*F318</f>
        <v>904.6455</v>
      </c>
      <c r="K318" s="47" t="n">
        <f aca="false">H318*F318</f>
        <v>103.3538</v>
      </c>
      <c r="L318" s="47" t="n">
        <f aca="false">I318*F318</f>
        <v>1007.9993</v>
      </c>
      <c r="M318" s="48" t="n">
        <f aca="false">L318*(1+$M$4)</f>
        <v>1270.28071786</v>
      </c>
      <c r="N318" s="49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</row>
    <row r="319" customFormat="false" ht="42.15" hidden="false" customHeight="false" outlineLevel="0" collapsed="false">
      <c r="A319" s="40" t="s">
        <v>891</v>
      </c>
      <c r="B319" s="41" t="s">
        <v>629</v>
      </c>
      <c r="C319" s="42" t="s">
        <v>296</v>
      </c>
      <c r="D319" s="52" t="s">
        <v>297</v>
      </c>
      <c r="E319" s="44" t="s">
        <v>621</v>
      </c>
      <c r="F319" s="84" t="n">
        <v>1.071</v>
      </c>
      <c r="G319" s="47" t="n">
        <v>75.45</v>
      </c>
      <c r="H319" s="47" t="n">
        <v>8.62</v>
      </c>
      <c r="I319" s="47" t="n">
        <f aca="false">SUM(G319:H319)</f>
        <v>84.07</v>
      </c>
      <c r="J319" s="47" t="n">
        <f aca="false">G319*F319</f>
        <v>80.80695</v>
      </c>
      <c r="K319" s="47" t="n">
        <f aca="false">H319*F319</f>
        <v>9.23202</v>
      </c>
      <c r="L319" s="47" t="n">
        <f aca="false">I319*F319</f>
        <v>90.03897</v>
      </c>
      <c r="M319" s="48" t="n">
        <f aca="false">L319*(1+$M$4)</f>
        <v>113.467109994</v>
      </c>
      <c r="N319" s="49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</row>
    <row r="320" customFormat="false" ht="21.65" hidden="false" customHeight="false" outlineLevel="0" collapsed="false">
      <c r="A320" s="40" t="s">
        <v>892</v>
      </c>
      <c r="B320" s="41" t="s">
        <v>631</v>
      </c>
      <c r="C320" s="42" t="s">
        <v>323</v>
      </c>
      <c r="D320" s="52" t="s">
        <v>324</v>
      </c>
      <c r="E320" s="44" t="s">
        <v>621</v>
      </c>
      <c r="F320" s="84" t="n">
        <v>37.149</v>
      </c>
      <c r="G320" s="47" t="n">
        <v>2.25</v>
      </c>
      <c r="H320" s="47" t="n">
        <v>1.85</v>
      </c>
      <c r="I320" s="47" t="n">
        <f aca="false">SUM(G320:H320)</f>
        <v>4.1</v>
      </c>
      <c r="J320" s="47" t="n">
        <f aca="false">G320*F320</f>
        <v>83.58525</v>
      </c>
      <c r="K320" s="47" t="n">
        <f aca="false">H320*F320</f>
        <v>68.72565</v>
      </c>
      <c r="L320" s="47" t="n">
        <f aca="false">I320*F320</f>
        <v>152.3109</v>
      </c>
      <c r="M320" s="48" t="n">
        <f aca="false">L320*(1+$M$4)</f>
        <v>191.94219618</v>
      </c>
      <c r="N320" s="49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</row>
    <row r="321" customFormat="false" ht="31.9" hidden="false" customHeight="false" outlineLevel="0" collapsed="false">
      <c r="A321" s="40" t="s">
        <v>893</v>
      </c>
      <c r="B321" s="41" t="s">
        <v>633</v>
      </c>
      <c r="C321" s="42" t="s">
        <v>517</v>
      </c>
      <c r="D321" s="52" t="s">
        <v>518</v>
      </c>
      <c r="E321" s="44" t="s">
        <v>621</v>
      </c>
      <c r="F321" s="84" t="n">
        <v>16.065</v>
      </c>
      <c r="G321" s="47" t="n">
        <v>8.29</v>
      </c>
      <c r="H321" s="47" t="n">
        <v>8.54</v>
      </c>
      <c r="I321" s="47" t="n">
        <f aca="false">SUM(G321:H321)</f>
        <v>16.83</v>
      </c>
      <c r="J321" s="47" t="n">
        <f aca="false">G321*F321</f>
        <v>133.17885</v>
      </c>
      <c r="K321" s="47" t="n">
        <f aca="false">H321*F321</f>
        <v>137.1951</v>
      </c>
      <c r="L321" s="47" t="n">
        <f aca="false">I321*F321</f>
        <v>270.37395</v>
      </c>
      <c r="M321" s="48" t="n">
        <f aca="false">L321*(1+$M$4)</f>
        <v>340.72525179</v>
      </c>
      <c r="N321" s="49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</row>
    <row r="322" customFormat="false" ht="31.9" hidden="false" customHeight="false" outlineLevel="0" collapsed="false">
      <c r="A322" s="40" t="s">
        <v>894</v>
      </c>
      <c r="B322" s="41" t="s">
        <v>635</v>
      </c>
      <c r="C322" s="42" t="s">
        <v>521</v>
      </c>
      <c r="D322" s="52" t="s">
        <v>522</v>
      </c>
      <c r="E322" s="44" t="s">
        <v>621</v>
      </c>
      <c r="F322" s="84" t="n">
        <v>21.084</v>
      </c>
      <c r="G322" s="47" t="n">
        <v>8.13</v>
      </c>
      <c r="H322" s="47" t="n">
        <v>4.51</v>
      </c>
      <c r="I322" s="47" t="n">
        <f aca="false">SUM(G322:H322)</f>
        <v>12.64</v>
      </c>
      <c r="J322" s="47" t="n">
        <f aca="false">G322*F322</f>
        <v>171.41292</v>
      </c>
      <c r="K322" s="47" t="n">
        <f aca="false">H322*F322</f>
        <v>95.08884</v>
      </c>
      <c r="L322" s="47" t="n">
        <f aca="false">I322*F322</f>
        <v>266.50176</v>
      </c>
      <c r="M322" s="48" t="n">
        <f aca="false">L322*(1+$M$4)</f>
        <v>335.845517952</v>
      </c>
      <c r="N322" s="49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</row>
    <row r="323" customFormat="false" ht="12.75" hidden="false" customHeight="true" outlineLevel="0" collapsed="false">
      <c r="A323" s="63"/>
      <c r="B323" s="64"/>
      <c r="C323" s="63"/>
      <c r="D323" s="3"/>
      <c r="E323" s="13"/>
      <c r="F323" s="65"/>
      <c r="G323" s="13"/>
      <c r="H323" s="13"/>
      <c r="I323" s="13"/>
      <c r="J323" s="13"/>
      <c r="K323" s="13"/>
      <c r="L323" s="13"/>
      <c r="M323" s="13"/>
      <c r="N323" s="2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</row>
    <row r="324" customFormat="false" ht="12.75" hidden="false" customHeight="true" outlineLevel="0" collapsed="false">
      <c r="A324" s="140" t="s">
        <v>525</v>
      </c>
      <c r="B324" s="141"/>
      <c r="C324" s="29"/>
      <c r="D324" s="142" t="s">
        <v>35</v>
      </c>
      <c r="E324" s="142"/>
      <c r="F324" s="142"/>
      <c r="G324" s="142"/>
      <c r="H324" s="142"/>
      <c r="I324" s="142"/>
      <c r="J324" s="31" t="e">
        <f aca="false">J326+J336+J366+J393</f>
        <v>#REF!</v>
      </c>
      <c r="K324" s="31" t="e">
        <f aca="false">K326+K336+K366+K393</f>
        <v>#REF!</v>
      </c>
      <c r="L324" s="31" t="e">
        <f aca="false">L326+L336+L366+L393</f>
        <v>#REF!</v>
      </c>
      <c r="M324" s="31" t="e">
        <f aca="false">M326+M336+M366+M393</f>
        <v>#REF!</v>
      </c>
      <c r="N324" s="16" t="e">
        <f aca="false">M324</f>
        <v>#REF!</v>
      </c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</row>
    <row r="325" customFormat="false" ht="12.75" hidden="false" customHeight="true" outlineLevel="0" collapsed="false">
      <c r="A325" s="143"/>
      <c r="B325" s="143"/>
      <c r="C325" s="143"/>
      <c r="D325" s="144"/>
      <c r="E325" s="145"/>
      <c r="F325" s="146"/>
      <c r="G325" s="145"/>
      <c r="H325" s="145"/>
      <c r="I325" s="145"/>
      <c r="J325" s="59"/>
      <c r="K325" s="59"/>
      <c r="L325" s="59"/>
      <c r="M325" s="59"/>
      <c r="N325" s="2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</row>
    <row r="326" customFormat="false" ht="12.75" hidden="false" customHeight="true" outlineLevel="0" collapsed="false">
      <c r="A326" s="152" t="s">
        <v>527</v>
      </c>
      <c r="B326" s="152"/>
      <c r="C326" s="152"/>
      <c r="D326" s="142" t="s">
        <v>895</v>
      </c>
      <c r="E326" s="142"/>
      <c r="F326" s="142"/>
      <c r="G326" s="142"/>
      <c r="H326" s="142"/>
      <c r="I326" s="142"/>
      <c r="J326" s="31" t="n">
        <f aca="false">SUM(J327:J334)</f>
        <v>3923.420955</v>
      </c>
      <c r="K326" s="31" t="n">
        <f aca="false">SUM(K327:K334)</f>
        <v>5308.634295</v>
      </c>
      <c r="L326" s="31" t="n">
        <f aca="false">SUM(L327:L334)</f>
        <v>9232.05525</v>
      </c>
      <c r="M326" s="31" t="n">
        <f aca="false">SUM(M327:M334)</f>
        <v>11634.23602605</v>
      </c>
      <c r="N326" s="2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</row>
    <row r="327" customFormat="false" ht="31.9" hidden="false" customHeight="false" outlineLevel="0" collapsed="false">
      <c r="A327" s="40" t="s">
        <v>896</v>
      </c>
      <c r="B327" s="41" t="s">
        <v>788</v>
      </c>
      <c r="C327" s="42" t="s">
        <v>40</v>
      </c>
      <c r="D327" s="52" t="s">
        <v>789</v>
      </c>
      <c r="E327" s="44" t="s">
        <v>621</v>
      </c>
      <c r="F327" s="84" t="n">
        <v>45.6935</v>
      </c>
      <c r="G327" s="47" t="n">
        <v>19.63</v>
      </c>
      <c r="H327" s="47" t="n">
        <v>42.16</v>
      </c>
      <c r="I327" s="47" t="n">
        <f aca="false">SUM(G327:H327)</f>
        <v>61.79</v>
      </c>
      <c r="J327" s="47" t="n">
        <f aca="false">G327*F327</f>
        <v>896.963405</v>
      </c>
      <c r="K327" s="47" t="n">
        <f aca="false">H327*F327</f>
        <v>1926.43796</v>
      </c>
      <c r="L327" s="47" t="n">
        <f aca="false">I327*F327</f>
        <v>2823.401365</v>
      </c>
      <c r="M327" s="48" t="n">
        <f aca="false">L327*(1+$M$4)</f>
        <v>3558.050400173</v>
      </c>
      <c r="N327" s="49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</row>
    <row r="328" customFormat="false" ht="21.65" hidden="false" customHeight="false" outlineLevel="0" collapsed="false">
      <c r="A328" s="40" t="s">
        <v>897</v>
      </c>
      <c r="B328" s="41" t="s">
        <v>829</v>
      </c>
      <c r="C328" s="42" t="s">
        <v>45</v>
      </c>
      <c r="D328" s="52" t="s">
        <v>830</v>
      </c>
      <c r="E328" s="44" t="s">
        <v>621</v>
      </c>
      <c r="F328" s="84" t="n">
        <v>10</v>
      </c>
      <c r="G328" s="47" t="n">
        <v>2.98</v>
      </c>
      <c r="H328" s="47" t="n">
        <v>7.12</v>
      </c>
      <c r="I328" s="47" t="n">
        <f aca="false">SUM(G328:H328)</f>
        <v>10.1</v>
      </c>
      <c r="J328" s="47" t="n">
        <f aca="false">G328*F328</f>
        <v>29.8</v>
      </c>
      <c r="K328" s="47" t="n">
        <f aca="false">H328*F328</f>
        <v>71.2</v>
      </c>
      <c r="L328" s="47" t="n">
        <f aca="false">I328*F328</f>
        <v>101</v>
      </c>
      <c r="M328" s="48" t="n">
        <f aca="false">L328*(1+$M$4)</f>
        <v>127.2802</v>
      </c>
      <c r="N328" s="49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</row>
    <row r="329" customFormat="false" ht="21.65" hidden="false" customHeight="false" outlineLevel="0" collapsed="false">
      <c r="A329" s="40" t="s">
        <v>898</v>
      </c>
      <c r="B329" s="41" t="s">
        <v>899</v>
      </c>
      <c r="C329" s="42" t="s">
        <v>50</v>
      </c>
      <c r="D329" s="52" t="s">
        <v>900</v>
      </c>
      <c r="E329" s="44" t="s">
        <v>816</v>
      </c>
      <c r="F329" s="84" t="n">
        <v>12</v>
      </c>
      <c r="G329" s="47" t="n">
        <v>3.88</v>
      </c>
      <c r="H329" s="47" t="n">
        <v>9.47</v>
      </c>
      <c r="I329" s="47" t="n">
        <f aca="false">SUM(G329:H329)</f>
        <v>13.35</v>
      </c>
      <c r="J329" s="47" t="n">
        <f aca="false">G329*F329</f>
        <v>46.56</v>
      </c>
      <c r="K329" s="47" t="n">
        <f aca="false">H329*F329</f>
        <v>113.64</v>
      </c>
      <c r="L329" s="47" t="n">
        <f aca="false">I329*F329</f>
        <v>160.2</v>
      </c>
      <c r="M329" s="48" t="n">
        <f aca="false">L329*(1+$M$4)</f>
        <v>201.88404</v>
      </c>
      <c r="N329" s="49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</row>
    <row r="330" customFormat="false" ht="31.9" hidden="false" customHeight="false" outlineLevel="0" collapsed="false">
      <c r="A330" s="40" t="s">
        <v>901</v>
      </c>
      <c r="B330" s="41" t="s">
        <v>902</v>
      </c>
      <c r="C330" s="42" t="s">
        <v>903</v>
      </c>
      <c r="D330" s="52" t="s">
        <v>904</v>
      </c>
      <c r="E330" s="44" t="s">
        <v>905</v>
      </c>
      <c r="F330" s="84" t="n">
        <v>50.5</v>
      </c>
      <c r="G330" s="47" t="n">
        <v>0.11</v>
      </c>
      <c r="H330" s="47" t="n">
        <v>0.43</v>
      </c>
      <c r="I330" s="47" t="n">
        <f aca="false">SUM(G330:H330)</f>
        <v>0.54</v>
      </c>
      <c r="J330" s="47" t="n">
        <f aca="false">G330*F330</f>
        <v>5.555</v>
      </c>
      <c r="K330" s="47" t="n">
        <f aca="false">H330*F330</f>
        <v>21.715</v>
      </c>
      <c r="L330" s="47" t="n">
        <f aca="false">I330*F330</f>
        <v>27.27</v>
      </c>
      <c r="M330" s="48" t="n">
        <f aca="false">L330*(1+$M$4)</f>
        <v>34.365654</v>
      </c>
      <c r="N330" s="49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</row>
    <row r="331" customFormat="false" ht="31.9" hidden="false" customHeight="false" outlineLevel="0" collapsed="false">
      <c r="A331" s="40" t="s">
        <v>906</v>
      </c>
      <c r="B331" s="41" t="s">
        <v>618</v>
      </c>
      <c r="C331" s="42" t="s">
        <v>619</v>
      </c>
      <c r="D331" s="52" t="s">
        <v>620</v>
      </c>
      <c r="E331" s="44" t="s">
        <v>621</v>
      </c>
      <c r="F331" s="84" t="n">
        <v>18.5</v>
      </c>
      <c r="G331" s="47" t="n">
        <v>7.5</v>
      </c>
      <c r="H331" s="47" t="n">
        <v>17.23</v>
      </c>
      <c r="I331" s="47" t="n">
        <f aca="false">H331+G331</f>
        <v>24.73</v>
      </c>
      <c r="J331" s="47" t="n">
        <f aca="false">G331*F331</f>
        <v>138.75</v>
      </c>
      <c r="K331" s="47" t="n">
        <f aca="false">H331*F331</f>
        <v>318.755</v>
      </c>
      <c r="L331" s="47" t="n">
        <f aca="false">I331*F331</f>
        <v>457.505</v>
      </c>
      <c r="M331" s="48" t="n">
        <f aca="false">L331*(1+$M$4)</f>
        <v>576.547801</v>
      </c>
      <c r="N331" s="49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</row>
    <row r="332" customFormat="false" ht="31.9" hidden="false" customHeight="false" outlineLevel="0" collapsed="false">
      <c r="A332" s="40" t="s">
        <v>907</v>
      </c>
      <c r="B332" s="41" t="s">
        <v>835</v>
      </c>
      <c r="C332" s="42" t="s">
        <v>619</v>
      </c>
      <c r="D332" s="52" t="s">
        <v>620</v>
      </c>
      <c r="E332" s="44" t="s">
        <v>621</v>
      </c>
      <c r="F332" s="84" t="n">
        <v>62.0545</v>
      </c>
      <c r="G332" s="47" t="n">
        <v>7.5</v>
      </c>
      <c r="H332" s="47" t="n">
        <v>17.23</v>
      </c>
      <c r="I332" s="47" t="n">
        <f aca="false">SUM(G332:H332)</f>
        <v>24.73</v>
      </c>
      <c r="J332" s="47" t="n">
        <f aca="false">G332*F332</f>
        <v>465.40875</v>
      </c>
      <c r="K332" s="47" t="n">
        <f aca="false">H332*F332</f>
        <v>1069.199035</v>
      </c>
      <c r="L332" s="47" t="n">
        <f aca="false">I332*F332</f>
        <v>1534.607785</v>
      </c>
      <c r="M332" s="48" t="n">
        <f aca="false">L332*(1+$M$4)</f>
        <v>1933.912730657</v>
      </c>
      <c r="N332" s="49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</row>
    <row r="333" customFormat="false" ht="42.15" hidden="false" customHeight="false" outlineLevel="0" collapsed="false">
      <c r="A333" s="40" t="s">
        <v>908</v>
      </c>
      <c r="B333" s="41" t="s">
        <v>791</v>
      </c>
      <c r="C333" s="42" t="s">
        <v>498</v>
      </c>
      <c r="D333" s="52" t="s">
        <v>792</v>
      </c>
      <c r="E333" s="44" t="s">
        <v>621</v>
      </c>
      <c r="F333" s="84" t="n">
        <v>95.2925</v>
      </c>
      <c r="G333" s="47" t="n">
        <v>2.48</v>
      </c>
      <c r="H333" s="47" t="n">
        <v>2.63</v>
      </c>
      <c r="I333" s="47" t="n">
        <f aca="false">SUM(G333:H333)</f>
        <v>5.11</v>
      </c>
      <c r="J333" s="47" t="n">
        <f aca="false">G333*F333</f>
        <v>236.3254</v>
      </c>
      <c r="K333" s="47" t="n">
        <f aca="false">H333*F333</f>
        <v>250.619275</v>
      </c>
      <c r="L333" s="47" t="n">
        <f aca="false">I333*F333</f>
        <v>486.944675</v>
      </c>
      <c r="M333" s="48" t="n">
        <f aca="false">L333*(1+$M$4)</f>
        <v>613.647679435</v>
      </c>
      <c r="N333" s="49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</row>
    <row r="334" customFormat="false" ht="62.65" hidden="false" customHeight="false" outlineLevel="0" collapsed="false">
      <c r="A334" s="40" t="s">
        <v>909</v>
      </c>
      <c r="B334" s="41" t="s">
        <v>794</v>
      </c>
      <c r="C334" s="42" t="s">
        <v>305</v>
      </c>
      <c r="D334" s="52" t="s">
        <v>795</v>
      </c>
      <c r="E334" s="44" t="s">
        <v>621</v>
      </c>
      <c r="F334" s="84" t="n">
        <v>95.2925</v>
      </c>
      <c r="G334" s="47" t="n">
        <v>22.08</v>
      </c>
      <c r="H334" s="47" t="n">
        <v>16.13</v>
      </c>
      <c r="I334" s="47" t="n">
        <f aca="false">H334+G334</f>
        <v>38.21</v>
      </c>
      <c r="J334" s="47" t="n">
        <f aca="false">G334*F334</f>
        <v>2104.0584</v>
      </c>
      <c r="K334" s="47" t="n">
        <f aca="false">H334*F334</f>
        <v>1537.068025</v>
      </c>
      <c r="L334" s="47" t="n">
        <f aca="false">I334*F334</f>
        <v>3641.126425</v>
      </c>
      <c r="M334" s="48" t="n">
        <f aca="false">L334*(1+$M$4)</f>
        <v>4588.547520785</v>
      </c>
      <c r="N334" s="49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</row>
    <row r="335" customFormat="false" ht="12.75" hidden="false" customHeight="true" outlineLevel="0" collapsed="false">
      <c r="A335" s="143"/>
      <c r="B335" s="143"/>
      <c r="C335" s="143"/>
      <c r="D335" s="144"/>
      <c r="E335" s="145"/>
      <c r="F335" s="146"/>
      <c r="G335" s="145"/>
      <c r="H335" s="145"/>
      <c r="I335" s="145"/>
      <c r="J335" s="59"/>
      <c r="K335" s="59"/>
      <c r="L335" s="59"/>
      <c r="M335" s="59"/>
      <c r="N335" s="2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</row>
    <row r="336" customFormat="false" ht="12.75" hidden="false" customHeight="true" outlineLevel="0" collapsed="false">
      <c r="A336" s="152" t="s">
        <v>532</v>
      </c>
      <c r="B336" s="152"/>
      <c r="C336" s="152"/>
      <c r="D336" s="142" t="s">
        <v>910</v>
      </c>
      <c r="E336" s="142"/>
      <c r="F336" s="142"/>
      <c r="G336" s="142"/>
      <c r="H336" s="142"/>
      <c r="I336" s="142"/>
      <c r="J336" s="31" t="e">
        <f aca="false">SUM(J337:J391)</f>
        <v>#REF!</v>
      </c>
      <c r="K336" s="31" t="e">
        <f aca="false">SUM(K337:K391)</f>
        <v>#REF!</v>
      </c>
      <c r="L336" s="31" t="e">
        <f aca="false">SUM(L337:L391)</f>
        <v>#REF!</v>
      </c>
      <c r="M336" s="31" t="e">
        <f aca="false">SUM(M337:M391)</f>
        <v>#REF!</v>
      </c>
      <c r="N336" s="2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</row>
    <row r="337" customFormat="false" ht="31.9" hidden="false" customHeight="false" outlineLevel="0" collapsed="false">
      <c r="A337" s="40" t="s">
        <v>911</v>
      </c>
      <c r="B337" s="41" t="s">
        <v>912</v>
      </c>
      <c r="C337" s="42" t="s">
        <v>263</v>
      </c>
      <c r="D337" s="52" t="s">
        <v>264</v>
      </c>
      <c r="E337" s="44" t="s">
        <v>621</v>
      </c>
      <c r="F337" s="84" t="n">
        <v>5.6</v>
      </c>
      <c r="G337" s="47" t="n">
        <v>1147.5</v>
      </c>
      <c r="H337" s="47" t="n">
        <v>11.65</v>
      </c>
      <c r="I337" s="47" t="n">
        <f aca="false">SUM(G337:H337)</f>
        <v>1159.15</v>
      </c>
      <c r="J337" s="47" t="n">
        <f aca="false">G337*F337</f>
        <v>6426</v>
      </c>
      <c r="K337" s="47" t="n">
        <f aca="false">H337*F337</f>
        <v>65.24</v>
      </c>
      <c r="L337" s="47" t="n">
        <f aca="false">I337*F337</f>
        <v>6491.24</v>
      </c>
      <c r="M337" s="48" t="n">
        <f aca="false">L337*(1+$M$4)</f>
        <v>8180.260648</v>
      </c>
      <c r="N337" s="2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</row>
    <row r="338" customFormat="false" ht="31.9" hidden="false" customHeight="false" outlineLevel="0" collapsed="false">
      <c r="A338" s="40" t="s">
        <v>913</v>
      </c>
      <c r="B338" s="41" t="s">
        <v>914</v>
      </c>
      <c r="C338" s="42" t="s">
        <v>915</v>
      </c>
      <c r="D338" s="52" t="s">
        <v>264</v>
      </c>
      <c r="E338" s="44" t="s">
        <v>621</v>
      </c>
      <c r="F338" s="84" t="n">
        <v>1.89</v>
      </c>
      <c r="G338" s="47" t="n">
        <v>1147.5</v>
      </c>
      <c r="H338" s="47" t="n">
        <v>11.65</v>
      </c>
      <c r="I338" s="47" t="n">
        <f aca="false">SUM(G338:H338)</f>
        <v>1159.15</v>
      </c>
      <c r="J338" s="47" t="n">
        <f aca="false">G338*F338</f>
        <v>2168.775</v>
      </c>
      <c r="K338" s="47" t="n">
        <f aca="false">H338*F338</f>
        <v>22.0185</v>
      </c>
      <c r="L338" s="47" t="n">
        <f aca="false">I338*F338</f>
        <v>2190.7935</v>
      </c>
      <c r="M338" s="48" t="n">
        <f aca="false">L338*(1+$M$4)</f>
        <v>2760.8379687</v>
      </c>
      <c r="N338" s="2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</row>
    <row r="339" customFormat="false" ht="42.15" hidden="false" customHeight="false" outlineLevel="0" collapsed="false">
      <c r="A339" s="40" t="s">
        <v>916</v>
      </c>
      <c r="B339" s="41" t="s">
        <v>917</v>
      </c>
      <c r="C339" s="42" t="s">
        <v>918</v>
      </c>
      <c r="D339" s="52" t="s">
        <v>919</v>
      </c>
      <c r="E339" s="44" t="s">
        <v>816</v>
      </c>
      <c r="F339" s="84" t="n">
        <v>2</v>
      </c>
      <c r="G339" s="47" t="n">
        <v>322.91</v>
      </c>
      <c r="H339" s="47" t="n">
        <v>44.92</v>
      </c>
      <c r="I339" s="47" t="n">
        <f aca="false">SUM(G339:H339)</f>
        <v>367.83</v>
      </c>
      <c r="J339" s="47" t="n">
        <f aca="false">G339*F339</f>
        <v>645.82</v>
      </c>
      <c r="K339" s="47" t="n">
        <f aca="false">H339*F339</f>
        <v>89.84</v>
      </c>
      <c r="L339" s="47" t="n">
        <f aca="false">I339*F339</f>
        <v>735.66</v>
      </c>
      <c r="M339" s="48" t="n">
        <f aca="false">L339*(1+$M$4)</f>
        <v>927.078732</v>
      </c>
      <c r="N339" s="2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</row>
    <row r="340" customFormat="false" ht="42.15" hidden="false" customHeight="false" outlineLevel="0" collapsed="false">
      <c r="A340" s="40" t="s">
        <v>920</v>
      </c>
      <c r="B340" s="41" t="s">
        <v>921</v>
      </c>
      <c r="C340" s="42" t="s">
        <v>922</v>
      </c>
      <c r="D340" s="52" t="s">
        <v>923</v>
      </c>
      <c r="E340" s="44" t="s">
        <v>816</v>
      </c>
      <c r="F340" s="84" t="n">
        <v>3</v>
      </c>
      <c r="G340" s="47" t="n">
        <v>81.06</v>
      </c>
      <c r="H340" s="47" t="n">
        <v>22.3</v>
      </c>
      <c r="I340" s="47" t="n">
        <f aca="false">SUM(G340:H340)</f>
        <v>103.36</v>
      </c>
      <c r="J340" s="47" t="n">
        <f aca="false">G340*F340</f>
        <v>243.18</v>
      </c>
      <c r="K340" s="47" t="n">
        <f aca="false">H340*F340</f>
        <v>66.9</v>
      </c>
      <c r="L340" s="47" t="n">
        <f aca="false">I340*F340</f>
        <v>310.08</v>
      </c>
      <c r="M340" s="48" t="n">
        <f aca="false">L340*(1+$M$4)</f>
        <v>390.762816</v>
      </c>
      <c r="N340" s="2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</row>
    <row r="341" customFormat="false" ht="42.15" hidden="false" customHeight="false" outlineLevel="0" collapsed="false">
      <c r="A341" s="40" t="s">
        <v>924</v>
      </c>
      <c r="B341" s="41" t="s">
        <v>925</v>
      </c>
      <c r="C341" s="42" t="s">
        <v>155</v>
      </c>
      <c r="D341" s="52" t="s">
        <v>156</v>
      </c>
      <c r="E341" s="44" t="s">
        <v>621</v>
      </c>
      <c r="F341" s="84" t="n">
        <v>9.2</v>
      </c>
      <c r="G341" s="47" t="n">
        <v>754.6</v>
      </c>
      <c r="H341" s="47" t="n">
        <v>78.65</v>
      </c>
      <c r="I341" s="47" t="n">
        <f aca="false">SUM(G341:H341)</f>
        <v>833.25</v>
      </c>
      <c r="J341" s="47" t="n">
        <f aca="false">G341*F341</f>
        <v>6942.32</v>
      </c>
      <c r="K341" s="47" t="n">
        <f aca="false">H341*F341</f>
        <v>723.58</v>
      </c>
      <c r="L341" s="47" t="n">
        <f aca="false">I341*F341</f>
        <v>7665.9</v>
      </c>
      <c r="M341" s="48" t="n">
        <f aca="false">L341*(1+$M$4)</f>
        <v>9660.56718</v>
      </c>
      <c r="N341" s="49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  <c r="AN341" s="50"/>
      <c r="AO341" s="50"/>
      <c r="AP341" s="50"/>
      <c r="AQ341" s="50"/>
      <c r="AR341" s="50"/>
      <c r="AS341" s="50"/>
      <c r="AT341" s="50"/>
      <c r="AU341" s="50"/>
      <c r="AV341" s="50"/>
      <c r="AW341" s="50"/>
      <c r="AX341" s="50"/>
      <c r="AY341" s="50"/>
    </row>
    <row r="342" customFormat="false" ht="21.65" hidden="false" customHeight="false" outlineLevel="0" collapsed="false">
      <c r="A342" s="40" t="s">
        <v>926</v>
      </c>
      <c r="B342" s="41" t="s">
        <v>927</v>
      </c>
      <c r="C342" s="42" t="s">
        <v>928</v>
      </c>
      <c r="D342" s="62" t="s">
        <v>929</v>
      </c>
      <c r="E342" s="44" t="s">
        <v>621</v>
      </c>
      <c r="F342" s="84" t="n">
        <v>19.5</v>
      </c>
      <c r="G342" s="47" t="n">
        <v>15.39</v>
      </c>
      <c r="H342" s="47" t="n">
        <v>20.6</v>
      </c>
      <c r="I342" s="47" t="n">
        <f aca="false">SUM(G342:H342)</f>
        <v>35.99</v>
      </c>
      <c r="J342" s="47" t="n">
        <f aca="false">G342*F342</f>
        <v>300.105</v>
      </c>
      <c r="K342" s="47" t="n">
        <f aca="false">H342*F342</f>
        <v>401.7</v>
      </c>
      <c r="L342" s="47" t="n">
        <f aca="false">I342*F342</f>
        <v>701.805</v>
      </c>
      <c r="M342" s="48" t="n">
        <f aca="false">L342*(1+$M$4)</f>
        <v>884.414661</v>
      </c>
      <c r="N342" s="49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  <c r="AY342" s="50"/>
    </row>
    <row r="343" customFormat="false" ht="52.4" hidden="false" customHeight="false" outlineLevel="0" collapsed="false">
      <c r="A343" s="40" t="s">
        <v>930</v>
      </c>
      <c r="B343" s="41" t="s">
        <v>845</v>
      </c>
      <c r="C343" s="42" t="s">
        <v>846</v>
      </c>
      <c r="D343" s="52" t="s">
        <v>847</v>
      </c>
      <c r="E343" s="44" t="s">
        <v>621</v>
      </c>
      <c r="F343" s="84" t="n">
        <v>97.37</v>
      </c>
      <c r="G343" s="47" t="n">
        <v>50.72</v>
      </c>
      <c r="H343" s="47" t="n">
        <v>16.25</v>
      </c>
      <c r="I343" s="47" t="n">
        <f aca="false">SUM(G343:H343)</f>
        <v>66.97</v>
      </c>
      <c r="J343" s="47" t="n">
        <f aca="false">G343*F343</f>
        <v>4938.6064</v>
      </c>
      <c r="K343" s="47" t="n">
        <f aca="false">H343*F343</f>
        <v>1582.2625</v>
      </c>
      <c r="L343" s="47" t="n">
        <f aca="false">I343*F343</f>
        <v>6520.8689</v>
      </c>
      <c r="M343" s="48" t="n">
        <f aca="false">L343*(1+$M$4)</f>
        <v>8217.59898778</v>
      </c>
      <c r="N343" s="49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</row>
    <row r="344" customFormat="false" ht="21.65" hidden="false" customHeight="false" outlineLevel="0" collapsed="false">
      <c r="A344" s="40" t="s">
        <v>931</v>
      </c>
      <c r="B344" s="41" t="s">
        <v>932</v>
      </c>
      <c r="C344" s="42" t="s">
        <v>933</v>
      </c>
      <c r="D344" s="52" t="s">
        <v>934</v>
      </c>
      <c r="E344" s="44" t="s">
        <v>621</v>
      </c>
      <c r="F344" s="84" t="n">
        <v>1.5</v>
      </c>
      <c r="G344" s="47" t="e">
        <f aca="false">#REF!</f>
        <v>#REF!</v>
      </c>
      <c r="H344" s="47" t="e">
        <f aca="false">#REF!</f>
        <v>#REF!</v>
      </c>
      <c r="I344" s="47" t="e">
        <f aca="false">SUM(G344:H344)</f>
        <v>#REF!</v>
      </c>
      <c r="J344" s="47" t="e">
        <f aca="false">G344*F344</f>
        <v>#REF!</v>
      </c>
      <c r="K344" s="47" t="e">
        <f aca="false">H344*F344</f>
        <v>#REF!</v>
      </c>
      <c r="L344" s="47" t="e">
        <f aca="false">I344*F344</f>
        <v>#REF!</v>
      </c>
      <c r="M344" s="48" t="e">
        <f aca="false">L344*(1+$M$4)</f>
        <v>#REF!</v>
      </c>
      <c r="N344" s="49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</row>
    <row r="345" customFormat="false" ht="21.65" hidden="false" customHeight="false" outlineLevel="0" collapsed="false">
      <c r="A345" s="40" t="s">
        <v>935</v>
      </c>
      <c r="B345" s="41" t="s">
        <v>367</v>
      </c>
      <c r="C345" s="42" t="s">
        <v>936</v>
      </c>
      <c r="D345" s="52" t="s">
        <v>369</v>
      </c>
      <c r="E345" s="44" t="s">
        <v>816</v>
      </c>
      <c r="F345" s="84" t="n">
        <v>3</v>
      </c>
      <c r="G345" s="47" t="e">
        <f aca="false">#REF!</f>
        <v>#REF!</v>
      </c>
      <c r="H345" s="47" t="e">
        <f aca="false">#REF!</f>
        <v>#REF!</v>
      </c>
      <c r="I345" s="47" t="e">
        <f aca="false">SUM(G345:H345)</f>
        <v>#REF!</v>
      </c>
      <c r="J345" s="47" t="e">
        <f aca="false">G345*F345</f>
        <v>#REF!</v>
      </c>
      <c r="K345" s="47" t="e">
        <f aca="false">H345*F345</f>
        <v>#REF!</v>
      </c>
      <c r="L345" s="47" t="e">
        <f aca="false">I345*F345</f>
        <v>#REF!</v>
      </c>
      <c r="M345" s="48" t="e">
        <f aca="false">L345*(1+$M$4)</f>
        <v>#REF!</v>
      </c>
      <c r="N345" s="49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  <c r="AN345" s="50"/>
      <c r="AO345" s="50"/>
      <c r="AP345" s="50"/>
      <c r="AQ345" s="50"/>
      <c r="AR345" s="50"/>
      <c r="AS345" s="50"/>
      <c r="AT345" s="50"/>
      <c r="AU345" s="50"/>
      <c r="AV345" s="50"/>
      <c r="AW345" s="50"/>
      <c r="AX345" s="50"/>
      <c r="AY345" s="50"/>
    </row>
    <row r="346" customFormat="false" ht="31.9" hidden="false" customHeight="false" outlineLevel="0" collapsed="false">
      <c r="A346" s="40" t="s">
        <v>937</v>
      </c>
      <c r="B346" s="41" t="s">
        <v>371</v>
      </c>
      <c r="C346" s="42" t="s">
        <v>372</v>
      </c>
      <c r="D346" s="52" t="s">
        <v>373</v>
      </c>
      <c r="E346" s="44" t="s">
        <v>816</v>
      </c>
      <c r="F346" s="84" t="n">
        <v>3</v>
      </c>
      <c r="G346" s="47" t="n">
        <v>46.8</v>
      </c>
      <c r="H346" s="47" t="n">
        <v>8.68</v>
      </c>
      <c r="I346" s="47" t="n">
        <f aca="false">SUM(G346:H346)</f>
        <v>55.48</v>
      </c>
      <c r="J346" s="47" t="n">
        <f aca="false">G346*F346</f>
        <v>140.4</v>
      </c>
      <c r="K346" s="47" t="n">
        <f aca="false">H346*F346</f>
        <v>26.04</v>
      </c>
      <c r="L346" s="47" t="n">
        <f aca="false">I346*F346</f>
        <v>166.44</v>
      </c>
      <c r="M346" s="48" t="n">
        <f aca="false">L346*(1+$M$4)</f>
        <v>209.747688</v>
      </c>
      <c r="N346" s="49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  <c r="AN346" s="50"/>
      <c r="AO346" s="50"/>
      <c r="AP346" s="50"/>
      <c r="AQ346" s="50"/>
      <c r="AR346" s="50"/>
      <c r="AS346" s="50"/>
      <c r="AT346" s="50"/>
      <c r="AU346" s="50"/>
      <c r="AV346" s="50"/>
      <c r="AW346" s="50"/>
      <c r="AX346" s="50"/>
      <c r="AY346" s="50"/>
    </row>
    <row r="347" customFormat="false" ht="21.65" hidden="false" customHeight="false" outlineLevel="0" collapsed="false">
      <c r="A347" s="40" t="s">
        <v>938</v>
      </c>
      <c r="B347" s="41" t="s">
        <v>375</v>
      </c>
      <c r="C347" s="42" t="s">
        <v>939</v>
      </c>
      <c r="D347" s="52" t="s">
        <v>377</v>
      </c>
      <c r="E347" s="44" t="s">
        <v>816</v>
      </c>
      <c r="F347" s="84" t="n">
        <v>5</v>
      </c>
      <c r="G347" s="47" t="e">
        <f aca="false">#REF!</f>
        <v>#REF!</v>
      </c>
      <c r="H347" s="47" t="e">
        <f aca="false">#REF!</f>
        <v>#REF!</v>
      </c>
      <c r="I347" s="47" t="e">
        <f aca="false">SUM(G347:H347)</f>
        <v>#REF!</v>
      </c>
      <c r="J347" s="47" t="e">
        <f aca="false">G347*F347</f>
        <v>#REF!</v>
      </c>
      <c r="K347" s="47" t="e">
        <f aca="false">H347*F347</f>
        <v>#REF!</v>
      </c>
      <c r="L347" s="47" t="e">
        <f aca="false">I347*F347</f>
        <v>#REF!</v>
      </c>
      <c r="M347" s="48" t="e">
        <f aca="false">L347*(1+$M$4)</f>
        <v>#REF!</v>
      </c>
      <c r="N347" s="49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  <c r="AN347" s="50"/>
      <c r="AO347" s="50"/>
      <c r="AP347" s="50"/>
      <c r="AQ347" s="50"/>
      <c r="AR347" s="50"/>
      <c r="AS347" s="50"/>
      <c r="AT347" s="50"/>
      <c r="AU347" s="50"/>
      <c r="AV347" s="50"/>
      <c r="AW347" s="50"/>
      <c r="AX347" s="50"/>
      <c r="AY347" s="50"/>
    </row>
    <row r="348" customFormat="false" ht="31.9" hidden="false" customHeight="false" outlineLevel="0" collapsed="false">
      <c r="A348" s="40" t="s">
        <v>940</v>
      </c>
      <c r="B348" s="41" t="s">
        <v>383</v>
      </c>
      <c r="C348" s="42" t="s">
        <v>384</v>
      </c>
      <c r="D348" s="52" t="s">
        <v>385</v>
      </c>
      <c r="E348" s="44" t="s">
        <v>816</v>
      </c>
      <c r="F348" s="84" t="n">
        <v>4</v>
      </c>
      <c r="G348" s="47" t="n">
        <v>288.82</v>
      </c>
      <c r="H348" s="47" t="n">
        <v>26.07</v>
      </c>
      <c r="I348" s="47" t="n">
        <f aca="false">SUM(G348:H348)</f>
        <v>314.89</v>
      </c>
      <c r="J348" s="47" t="n">
        <f aca="false">G348*F348</f>
        <v>1155.28</v>
      </c>
      <c r="K348" s="47" t="n">
        <f aca="false">H348*F348</f>
        <v>104.28</v>
      </c>
      <c r="L348" s="47" t="n">
        <f aca="false">I348*F348</f>
        <v>1259.56</v>
      </c>
      <c r="M348" s="48" t="n">
        <f aca="false">L348*(1+$M$4)</f>
        <v>1587.297512</v>
      </c>
      <c r="N348" s="49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  <c r="AN348" s="50"/>
      <c r="AO348" s="50"/>
      <c r="AP348" s="50"/>
      <c r="AQ348" s="50"/>
      <c r="AR348" s="50"/>
      <c r="AS348" s="50"/>
      <c r="AT348" s="50"/>
      <c r="AU348" s="50"/>
      <c r="AV348" s="50"/>
      <c r="AW348" s="50"/>
      <c r="AX348" s="50"/>
      <c r="AY348" s="50"/>
    </row>
    <row r="349" customFormat="false" ht="31.9" hidden="false" customHeight="false" outlineLevel="0" collapsed="false">
      <c r="A349" s="40" t="s">
        <v>941</v>
      </c>
      <c r="B349" s="50" t="s">
        <v>387</v>
      </c>
      <c r="C349" s="42" t="s">
        <v>388</v>
      </c>
      <c r="D349" s="52" t="s">
        <v>389</v>
      </c>
      <c r="E349" s="44" t="s">
        <v>816</v>
      </c>
      <c r="F349" s="84" t="n">
        <v>1</v>
      </c>
      <c r="G349" s="47" t="n">
        <v>313.64</v>
      </c>
      <c r="H349" s="47" t="n">
        <v>26.07</v>
      </c>
      <c r="I349" s="47" t="n">
        <f aca="false">SUM(G349:H349)</f>
        <v>339.71</v>
      </c>
      <c r="J349" s="47" t="n">
        <f aca="false">G349*F349</f>
        <v>313.64</v>
      </c>
      <c r="K349" s="47" t="n">
        <f aca="false">H349*F349</f>
        <v>26.07</v>
      </c>
      <c r="L349" s="47" t="n">
        <f aca="false">I349*F349</f>
        <v>339.71</v>
      </c>
      <c r="M349" s="48" t="n">
        <f aca="false">L349*(1+$M$4)</f>
        <v>428.102542</v>
      </c>
      <c r="N349" s="49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  <c r="AN349" s="50"/>
      <c r="AO349" s="50"/>
      <c r="AP349" s="50"/>
      <c r="AQ349" s="50"/>
      <c r="AR349" s="50"/>
      <c r="AS349" s="50"/>
      <c r="AT349" s="50"/>
      <c r="AU349" s="50"/>
      <c r="AV349" s="50"/>
      <c r="AW349" s="50"/>
      <c r="AX349" s="50"/>
      <c r="AY349" s="50"/>
    </row>
    <row r="350" customFormat="false" ht="31.9" hidden="false" customHeight="false" outlineLevel="0" collapsed="false">
      <c r="A350" s="40" t="s">
        <v>942</v>
      </c>
      <c r="B350" s="41" t="s">
        <v>391</v>
      </c>
      <c r="C350" s="42" t="s">
        <v>392</v>
      </c>
      <c r="D350" s="52" t="s">
        <v>393</v>
      </c>
      <c r="E350" s="44" t="s">
        <v>816</v>
      </c>
      <c r="F350" s="84" t="n">
        <v>2</v>
      </c>
      <c r="G350" s="47" t="n">
        <v>329.49</v>
      </c>
      <c r="H350" s="47" t="n">
        <v>26.07</v>
      </c>
      <c r="I350" s="47" t="n">
        <f aca="false">SUM(G350:H350)</f>
        <v>355.56</v>
      </c>
      <c r="J350" s="47" t="n">
        <f aca="false">G350*F350</f>
        <v>658.98</v>
      </c>
      <c r="K350" s="47" t="n">
        <f aca="false">H350*F350</f>
        <v>52.14</v>
      </c>
      <c r="L350" s="47" t="n">
        <f aca="false">I350*F350</f>
        <v>711.12</v>
      </c>
      <c r="M350" s="48" t="n">
        <f aca="false">L350*(1+$M$4)</f>
        <v>896.153424</v>
      </c>
      <c r="N350" s="49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  <c r="AN350" s="50"/>
      <c r="AO350" s="50"/>
      <c r="AP350" s="50"/>
      <c r="AQ350" s="50"/>
      <c r="AR350" s="50"/>
      <c r="AS350" s="50"/>
      <c r="AT350" s="50"/>
      <c r="AU350" s="50"/>
      <c r="AV350" s="50"/>
      <c r="AW350" s="50"/>
      <c r="AX350" s="50"/>
      <c r="AY350" s="50"/>
    </row>
    <row r="351" customFormat="false" ht="31.9" hidden="false" customHeight="false" outlineLevel="0" collapsed="false">
      <c r="A351" s="40" t="s">
        <v>943</v>
      </c>
      <c r="B351" s="41" t="s">
        <v>395</v>
      </c>
      <c r="C351" s="42" t="s">
        <v>396</v>
      </c>
      <c r="D351" s="52" t="s">
        <v>397</v>
      </c>
      <c r="E351" s="44" t="s">
        <v>816</v>
      </c>
      <c r="F351" s="84" t="n">
        <v>1</v>
      </c>
      <c r="G351" s="47" t="n">
        <v>237.96</v>
      </c>
      <c r="H351" s="47" t="n">
        <v>32.25</v>
      </c>
      <c r="I351" s="47" t="n">
        <f aca="false">SUM(G351:H351)</f>
        <v>270.21</v>
      </c>
      <c r="J351" s="47" t="n">
        <f aca="false">G351*F351</f>
        <v>237.96</v>
      </c>
      <c r="K351" s="47" t="n">
        <f aca="false">H351*F351</f>
        <v>32.25</v>
      </c>
      <c r="L351" s="47" t="n">
        <f aca="false">I351*F351</f>
        <v>270.21</v>
      </c>
      <c r="M351" s="48" t="n">
        <f aca="false">L351*(1+$M$4)</f>
        <v>340.518642</v>
      </c>
      <c r="N351" s="49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  <c r="AN351" s="50"/>
      <c r="AO351" s="50"/>
      <c r="AP351" s="50"/>
      <c r="AQ351" s="50"/>
      <c r="AR351" s="50"/>
      <c r="AS351" s="50"/>
      <c r="AT351" s="50"/>
      <c r="AU351" s="50"/>
      <c r="AV351" s="50"/>
      <c r="AW351" s="50"/>
      <c r="AX351" s="50"/>
      <c r="AY351" s="50"/>
    </row>
    <row r="352" customFormat="false" ht="42.15" hidden="false" customHeight="false" outlineLevel="0" collapsed="false">
      <c r="A352" s="40" t="s">
        <v>944</v>
      </c>
      <c r="B352" s="41" t="s">
        <v>138</v>
      </c>
      <c r="C352" s="42" t="s">
        <v>87</v>
      </c>
      <c r="D352" s="52" t="s">
        <v>88</v>
      </c>
      <c r="E352" s="44" t="s">
        <v>625</v>
      </c>
      <c r="F352" s="84" t="n">
        <f aca="false">5*0.15*0.3*3.15</f>
        <v>0.70875</v>
      </c>
      <c r="G352" s="47" t="n">
        <v>399.44</v>
      </c>
      <c r="H352" s="47" t="n">
        <v>60.8</v>
      </c>
      <c r="I352" s="47" t="n">
        <f aca="false">SUM(G352:H352)</f>
        <v>460.24</v>
      </c>
      <c r="J352" s="47" t="n">
        <f aca="false">G352*F352</f>
        <v>283.1031</v>
      </c>
      <c r="K352" s="47" t="n">
        <f aca="false">H352*F352</f>
        <v>43.092</v>
      </c>
      <c r="L352" s="47" t="n">
        <f aca="false">I352*F352</f>
        <v>326.1951</v>
      </c>
      <c r="M352" s="48" t="n">
        <f aca="false">L352*(1+$M$4)</f>
        <v>411.07106502</v>
      </c>
      <c r="N352" s="49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  <c r="AN352" s="50"/>
      <c r="AO352" s="50"/>
      <c r="AP352" s="50"/>
      <c r="AQ352" s="50"/>
      <c r="AR352" s="50"/>
      <c r="AS352" s="50"/>
      <c r="AT352" s="50"/>
      <c r="AU352" s="50"/>
      <c r="AV352" s="50"/>
      <c r="AW352" s="50"/>
      <c r="AX352" s="50"/>
      <c r="AY352" s="50"/>
    </row>
    <row r="353" customFormat="false" ht="31.9" hidden="false" customHeight="false" outlineLevel="0" collapsed="false">
      <c r="A353" s="40" t="s">
        <v>945</v>
      </c>
      <c r="B353" s="41" t="s">
        <v>133</v>
      </c>
      <c r="C353" s="42" t="s">
        <v>112</v>
      </c>
      <c r="D353" s="52" t="s">
        <v>113</v>
      </c>
      <c r="E353" s="44" t="s">
        <v>621</v>
      </c>
      <c r="F353" s="84" t="n">
        <f aca="false">(5*(0.15+0.3)*3.15)/4</f>
        <v>1.771875</v>
      </c>
      <c r="G353" s="47" t="n">
        <v>52.53</v>
      </c>
      <c r="H353" s="47" t="n">
        <v>34.35</v>
      </c>
      <c r="I353" s="47" t="n">
        <f aca="false">SUM(G353:H353)</f>
        <v>86.88</v>
      </c>
      <c r="J353" s="47" t="n">
        <f aca="false">G353*F353</f>
        <v>93.07659375</v>
      </c>
      <c r="K353" s="47" t="n">
        <f aca="false">H353*F353</f>
        <v>60.86390625</v>
      </c>
      <c r="L353" s="47" t="n">
        <f aca="false">I353*F353</f>
        <v>153.9405</v>
      </c>
      <c r="M353" s="48" t="n">
        <f aca="false">L353*(1+$M$4)</f>
        <v>193.9958181</v>
      </c>
      <c r="N353" s="49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</row>
    <row r="354" customFormat="false" ht="31.9" hidden="false" customHeight="false" outlineLevel="0" collapsed="false">
      <c r="A354" s="40" t="s">
        <v>946</v>
      </c>
      <c r="B354" s="41" t="s">
        <v>947</v>
      </c>
      <c r="C354" s="42" t="s">
        <v>103</v>
      </c>
      <c r="D354" s="52" t="s">
        <v>948</v>
      </c>
      <c r="E354" s="44" t="s">
        <v>949</v>
      </c>
      <c r="F354" s="84" t="n">
        <f aca="false">(5*4*3.15*0.618)+((3.15/0.15)*5*0.154*0.81)</f>
        <v>52.0317</v>
      </c>
      <c r="G354" s="47" t="n">
        <v>10.55</v>
      </c>
      <c r="H354" s="47" t="n">
        <v>2.65</v>
      </c>
      <c r="I354" s="47" t="n">
        <f aca="false">SUM(G354:H354)</f>
        <v>13.2</v>
      </c>
      <c r="J354" s="47" t="n">
        <f aca="false">G354*F354</f>
        <v>548.934435</v>
      </c>
      <c r="K354" s="47" t="n">
        <f aca="false">H354*F354</f>
        <v>137.884005</v>
      </c>
      <c r="L354" s="47" t="n">
        <f aca="false">I354*F354</f>
        <v>686.81844</v>
      </c>
      <c r="M354" s="48" t="n">
        <f aca="false">L354*(1+$M$4)</f>
        <v>865.528598088</v>
      </c>
      <c r="N354" s="49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</row>
    <row r="355" customFormat="false" ht="42.15" hidden="false" customHeight="false" outlineLevel="0" collapsed="false">
      <c r="A355" s="40" t="s">
        <v>950</v>
      </c>
      <c r="B355" s="41" t="s">
        <v>131</v>
      </c>
      <c r="C355" s="42" t="s">
        <v>87</v>
      </c>
      <c r="D355" s="52" t="s">
        <v>88</v>
      </c>
      <c r="E355" s="44" t="s">
        <v>625</v>
      </c>
      <c r="F355" s="84" t="n">
        <f aca="false">2*5.55*0.15*0.3</f>
        <v>0.4995</v>
      </c>
      <c r="G355" s="47" t="n">
        <v>399.44</v>
      </c>
      <c r="H355" s="47" t="n">
        <v>60.8</v>
      </c>
      <c r="I355" s="47" t="n">
        <f aca="false">SUM(G355:H355)</f>
        <v>460.24</v>
      </c>
      <c r="J355" s="47" t="n">
        <f aca="false">G355*F355</f>
        <v>199.52028</v>
      </c>
      <c r="K355" s="47" t="n">
        <f aca="false">H355*F355</f>
        <v>30.3696</v>
      </c>
      <c r="L355" s="47" t="n">
        <f aca="false">I355*F355</f>
        <v>229.88988</v>
      </c>
      <c r="M355" s="48" t="n">
        <f aca="false">L355*(1+$M$4)</f>
        <v>289.707226776</v>
      </c>
      <c r="N355" s="49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  <c r="AY355" s="50"/>
    </row>
    <row r="356" customFormat="false" ht="31.9" hidden="false" customHeight="false" outlineLevel="0" collapsed="false">
      <c r="A356" s="40" t="s">
        <v>951</v>
      </c>
      <c r="B356" s="41" t="s">
        <v>127</v>
      </c>
      <c r="C356" s="42" t="s">
        <v>112</v>
      </c>
      <c r="D356" s="52" t="s">
        <v>113</v>
      </c>
      <c r="E356" s="44" t="s">
        <v>621</v>
      </c>
      <c r="F356" s="84" t="n">
        <f aca="false">(2*5.55*(0.15+0.3))/4</f>
        <v>1.24875</v>
      </c>
      <c r="G356" s="47" t="n">
        <v>52.53</v>
      </c>
      <c r="H356" s="47" t="n">
        <v>34.35</v>
      </c>
      <c r="I356" s="47" t="n">
        <f aca="false">SUM(G356:H356)</f>
        <v>86.88</v>
      </c>
      <c r="J356" s="47" t="n">
        <f aca="false">G356*F356</f>
        <v>65.5968375</v>
      </c>
      <c r="K356" s="47" t="n">
        <f aca="false">H356*F356</f>
        <v>42.8945625</v>
      </c>
      <c r="L356" s="47" t="n">
        <f aca="false">I356*F356</f>
        <v>108.4914</v>
      </c>
      <c r="M356" s="48" t="n">
        <f aca="false">L356*(1+$M$4)</f>
        <v>136.72086228</v>
      </c>
      <c r="N356" s="49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  <c r="AY356" s="50"/>
    </row>
    <row r="357" customFormat="false" ht="31.9" hidden="false" customHeight="false" outlineLevel="0" collapsed="false">
      <c r="A357" s="40" t="s">
        <v>952</v>
      </c>
      <c r="B357" s="41" t="s">
        <v>953</v>
      </c>
      <c r="C357" s="42" t="s">
        <v>954</v>
      </c>
      <c r="D357" s="52" t="s">
        <v>955</v>
      </c>
      <c r="E357" s="44" t="s">
        <v>949</v>
      </c>
      <c r="F357" s="84" t="n">
        <f aca="false">(2*5.55*4*0.395)+(((2*5.55)/0.15)*0.81*0.154)</f>
        <v>26.76876</v>
      </c>
      <c r="G357" s="47" t="n">
        <v>11.47</v>
      </c>
      <c r="H357" s="47" t="n">
        <v>3.56</v>
      </c>
      <c r="I357" s="47" t="n">
        <f aca="false">SUM(G357:H357)</f>
        <v>15.03</v>
      </c>
      <c r="J357" s="47" t="n">
        <f aca="false">G357*F357</f>
        <v>307.0376772</v>
      </c>
      <c r="K357" s="47" t="n">
        <f aca="false">H357*F357</f>
        <v>95.2967856</v>
      </c>
      <c r="L357" s="47" t="n">
        <f aca="false">I357*F357</f>
        <v>402.3344628</v>
      </c>
      <c r="M357" s="48" t="n">
        <f aca="false">L357*(1+$M$4)</f>
        <v>507.02189002056</v>
      </c>
      <c r="N357" s="49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  <c r="AN357" s="50"/>
      <c r="AO357" s="50"/>
      <c r="AP357" s="50"/>
      <c r="AQ357" s="50"/>
      <c r="AR357" s="50"/>
      <c r="AS357" s="50"/>
      <c r="AT357" s="50"/>
      <c r="AU357" s="50"/>
      <c r="AV357" s="50"/>
      <c r="AW357" s="50"/>
      <c r="AX357" s="50"/>
      <c r="AY357" s="50"/>
    </row>
    <row r="358" customFormat="false" ht="42.15" hidden="false" customHeight="false" outlineLevel="0" collapsed="false">
      <c r="A358" s="40" t="s">
        <v>956</v>
      </c>
      <c r="B358" s="41" t="s">
        <v>107</v>
      </c>
      <c r="C358" s="42" t="s">
        <v>87</v>
      </c>
      <c r="D358" s="52" t="s">
        <v>88</v>
      </c>
      <c r="E358" s="44" t="s">
        <v>625</v>
      </c>
      <c r="F358" s="84" t="n">
        <f aca="false">0.55*0.55*0.4*5</f>
        <v>0.605</v>
      </c>
      <c r="G358" s="47" t="n">
        <v>399.44</v>
      </c>
      <c r="H358" s="47" t="n">
        <v>60.8</v>
      </c>
      <c r="I358" s="47" t="n">
        <f aca="false">SUM(G358:H358)</f>
        <v>460.24</v>
      </c>
      <c r="J358" s="47" t="n">
        <f aca="false">G358*F358</f>
        <v>241.6612</v>
      </c>
      <c r="K358" s="47" t="n">
        <f aca="false">H358*F358</f>
        <v>36.784</v>
      </c>
      <c r="L358" s="47" t="n">
        <f aca="false">I358*F358</f>
        <v>278.4452</v>
      </c>
      <c r="M358" s="48" t="n">
        <f aca="false">L358*(1+$M$4)</f>
        <v>350.89664104</v>
      </c>
      <c r="N358" s="49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50"/>
      <c r="AK358" s="50"/>
      <c r="AL358" s="50"/>
      <c r="AM358" s="50"/>
      <c r="AN358" s="50"/>
      <c r="AO358" s="50"/>
      <c r="AP358" s="50"/>
      <c r="AQ358" s="50"/>
      <c r="AR358" s="50"/>
      <c r="AS358" s="50"/>
      <c r="AT358" s="50"/>
      <c r="AU358" s="50"/>
      <c r="AV358" s="50"/>
      <c r="AW358" s="50"/>
      <c r="AX358" s="50"/>
      <c r="AY358" s="50"/>
    </row>
    <row r="359" customFormat="false" ht="42.15" hidden="false" customHeight="false" outlineLevel="0" collapsed="false">
      <c r="A359" s="40" t="s">
        <v>957</v>
      </c>
      <c r="B359" s="41" t="s">
        <v>94</v>
      </c>
      <c r="C359" s="42" t="s">
        <v>95</v>
      </c>
      <c r="D359" s="52" t="s">
        <v>958</v>
      </c>
      <c r="E359" s="44" t="s">
        <v>621</v>
      </c>
      <c r="F359" s="84" t="n">
        <f aca="false">(((0.55*0.4)*4*5)/4)</f>
        <v>1.1</v>
      </c>
      <c r="G359" s="47" t="n">
        <v>58.12</v>
      </c>
      <c r="H359" s="47" t="n">
        <v>42.39</v>
      </c>
      <c r="I359" s="47" t="n">
        <f aca="false">SUM(G359:H359)</f>
        <v>100.51</v>
      </c>
      <c r="J359" s="47" t="n">
        <f aca="false">G359*F359</f>
        <v>63.932</v>
      </c>
      <c r="K359" s="47" t="n">
        <f aca="false">H359*F359</f>
        <v>46.629</v>
      </c>
      <c r="L359" s="47" t="n">
        <f aca="false">I359*F359</f>
        <v>110.561</v>
      </c>
      <c r="M359" s="48" t="n">
        <f aca="false">L359*(1+$M$4)</f>
        <v>139.3289722</v>
      </c>
      <c r="N359" s="49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50"/>
      <c r="AK359" s="50"/>
      <c r="AL359" s="50"/>
      <c r="AM359" s="50"/>
      <c r="AN359" s="50"/>
      <c r="AO359" s="50"/>
      <c r="AP359" s="50"/>
      <c r="AQ359" s="50"/>
      <c r="AR359" s="50"/>
      <c r="AS359" s="50"/>
      <c r="AT359" s="50"/>
      <c r="AU359" s="50"/>
      <c r="AV359" s="50"/>
      <c r="AW359" s="50"/>
      <c r="AX359" s="50"/>
      <c r="AY359" s="50"/>
    </row>
    <row r="360" customFormat="false" ht="31.9" hidden="false" customHeight="false" outlineLevel="0" collapsed="false">
      <c r="A360" s="40" t="s">
        <v>959</v>
      </c>
      <c r="B360" s="41" t="s">
        <v>960</v>
      </c>
      <c r="C360" s="42" t="s">
        <v>103</v>
      </c>
      <c r="D360" s="52" t="s">
        <v>948</v>
      </c>
      <c r="E360" s="44" t="s">
        <v>949</v>
      </c>
      <c r="F360" s="84" t="n">
        <f aca="false">(3*2.11*0.154*5)+(4*1.75*0.618*5)</f>
        <v>26.5041</v>
      </c>
      <c r="G360" s="47" t="n">
        <v>10.55</v>
      </c>
      <c r="H360" s="47" t="n">
        <v>2.65</v>
      </c>
      <c r="I360" s="47" t="n">
        <f aca="false">SUM(G360:H360)</f>
        <v>13.2</v>
      </c>
      <c r="J360" s="47" t="n">
        <f aca="false">G360*F360</f>
        <v>279.618255</v>
      </c>
      <c r="K360" s="47" t="n">
        <f aca="false">H360*F360</f>
        <v>70.235865</v>
      </c>
      <c r="L360" s="47" t="n">
        <f aca="false">I360*F360</f>
        <v>349.85412</v>
      </c>
      <c r="M360" s="48" t="n">
        <f aca="false">L360*(1+$M$4)</f>
        <v>440.886162024</v>
      </c>
      <c r="N360" s="49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50"/>
      <c r="AK360" s="50"/>
      <c r="AL360" s="50"/>
      <c r="AM360" s="50"/>
      <c r="AN360" s="50"/>
      <c r="AO360" s="50"/>
      <c r="AP360" s="50"/>
      <c r="AQ360" s="50"/>
      <c r="AR360" s="50"/>
      <c r="AS360" s="50"/>
      <c r="AT360" s="50"/>
      <c r="AU360" s="50"/>
      <c r="AV360" s="50"/>
      <c r="AW360" s="50"/>
      <c r="AX360" s="50"/>
      <c r="AY360" s="50"/>
    </row>
    <row r="361" customFormat="false" ht="52.4" hidden="false" customHeight="false" outlineLevel="0" collapsed="false">
      <c r="A361" s="40" t="s">
        <v>961</v>
      </c>
      <c r="B361" s="41" t="s">
        <v>146</v>
      </c>
      <c r="C361" s="42" t="s">
        <v>147</v>
      </c>
      <c r="D361" s="52" t="s">
        <v>148</v>
      </c>
      <c r="E361" s="44" t="s">
        <v>621</v>
      </c>
      <c r="F361" s="84" t="n">
        <v>25.1</v>
      </c>
      <c r="G361" s="47" t="n">
        <v>80.93</v>
      </c>
      <c r="H361" s="47" t="n">
        <v>72.21</v>
      </c>
      <c r="I361" s="47" t="n">
        <f aca="false">SUM(G361:H361)</f>
        <v>153.14</v>
      </c>
      <c r="J361" s="47" t="n">
        <f aca="false">G361*F361</f>
        <v>2031.343</v>
      </c>
      <c r="K361" s="47" t="n">
        <f aca="false">H361*F361</f>
        <v>1812.471</v>
      </c>
      <c r="L361" s="47" t="n">
        <f aca="false">I361*F361</f>
        <v>3843.814</v>
      </c>
      <c r="M361" s="48" t="n">
        <f aca="false">L361*(1+$M$4)</f>
        <v>4843.9744028</v>
      </c>
      <c r="N361" s="49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50"/>
      <c r="AK361" s="50"/>
      <c r="AL361" s="50"/>
      <c r="AM361" s="50"/>
      <c r="AN361" s="50"/>
      <c r="AO361" s="50"/>
      <c r="AP361" s="50"/>
      <c r="AQ361" s="50"/>
      <c r="AR361" s="50"/>
      <c r="AS361" s="50"/>
      <c r="AT361" s="50"/>
      <c r="AU361" s="50"/>
      <c r="AV361" s="50"/>
      <c r="AW361" s="50"/>
      <c r="AX361" s="50"/>
      <c r="AY361" s="50"/>
    </row>
    <row r="362" customFormat="false" ht="42.15" hidden="false" customHeight="false" outlineLevel="0" collapsed="false">
      <c r="A362" s="40" t="s">
        <v>962</v>
      </c>
      <c r="B362" s="41" t="s">
        <v>963</v>
      </c>
      <c r="C362" s="42" t="s">
        <v>498</v>
      </c>
      <c r="D362" s="52" t="s">
        <v>792</v>
      </c>
      <c r="E362" s="44" t="s">
        <v>621</v>
      </c>
      <c r="F362" s="84" t="n">
        <v>50.2</v>
      </c>
      <c r="G362" s="47" t="n">
        <v>2.48</v>
      </c>
      <c r="H362" s="47" t="n">
        <v>2.63</v>
      </c>
      <c r="I362" s="47" t="n">
        <f aca="false">SUM(G362:H362)</f>
        <v>5.11</v>
      </c>
      <c r="J362" s="47" t="n">
        <f aca="false">G362*F362</f>
        <v>124.496</v>
      </c>
      <c r="K362" s="47" t="n">
        <f aca="false">H362*F362</f>
        <v>132.026</v>
      </c>
      <c r="L362" s="47" t="n">
        <f aca="false">I362*F362</f>
        <v>256.522</v>
      </c>
      <c r="M362" s="48" t="n">
        <f aca="false">L362*(1+$M$4)</f>
        <v>323.2690244</v>
      </c>
      <c r="N362" s="49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50"/>
      <c r="AK362" s="50"/>
      <c r="AL362" s="50"/>
      <c r="AM362" s="50"/>
      <c r="AN362" s="50"/>
      <c r="AO362" s="50"/>
      <c r="AP362" s="50"/>
      <c r="AQ362" s="50"/>
      <c r="AR362" s="50"/>
      <c r="AS362" s="50"/>
      <c r="AT362" s="50"/>
      <c r="AU362" s="50"/>
      <c r="AV362" s="50"/>
      <c r="AW362" s="50"/>
      <c r="AX362" s="50"/>
      <c r="AY362" s="50"/>
    </row>
    <row r="363" customFormat="false" ht="62.65" hidden="false" customHeight="false" outlineLevel="0" collapsed="false">
      <c r="A363" s="40" t="s">
        <v>964</v>
      </c>
      <c r="B363" s="41" t="s">
        <v>965</v>
      </c>
      <c r="C363" s="42" t="s">
        <v>305</v>
      </c>
      <c r="D363" s="52" t="s">
        <v>795</v>
      </c>
      <c r="E363" s="44" t="s">
        <v>621</v>
      </c>
      <c r="F363" s="84" t="n">
        <v>50.2</v>
      </c>
      <c r="G363" s="47" t="n">
        <v>22.08</v>
      </c>
      <c r="H363" s="47" t="n">
        <v>16.13</v>
      </c>
      <c r="I363" s="47" t="n">
        <f aca="false">SUM(G363:H363)</f>
        <v>38.21</v>
      </c>
      <c r="J363" s="47" t="n">
        <f aca="false">G363*F363</f>
        <v>1108.416</v>
      </c>
      <c r="K363" s="47" t="n">
        <f aca="false">H363*F363</f>
        <v>809.726</v>
      </c>
      <c r="L363" s="47" t="n">
        <f aca="false">I363*F363</f>
        <v>1918.142</v>
      </c>
      <c r="M363" s="48" t="n">
        <f aca="false">L363*(1+$M$4)</f>
        <v>2417.2425484</v>
      </c>
      <c r="N363" s="49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0"/>
      <c r="AQ363" s="50"/>
      <c r="AR363" s="50"/>
      <c r="AS363" s="50"/>
      <c r="AT363" s="50"/>
      <c r="AU363" s="50"/>
      <c r="AV363" s="50"/>
      <c r="AW363" s="50"/>
      <c r="AX363" s="50"/>
      <c r="AY363" s="50"/>
    </row>
    <row r="364" customFormat="false" ht="42.15" hidden="false" customHeight="false" outlineLevel="0" collapsed="false">
      <c r="A364" s="40" t="s">
        <v>966</v>
      </c>
      <c r="B364" s="41" t="s">
        <v>627</v>
      </c>
      <c r="C364" s="42" t="s">
        <v>296</v>
      </c>
      <c r="D364" s="52" t="s">
        <v>297</v>
      </c>
      <c r="E364" s="44" t="s">
        <v>621</v>
      </c>
      <c r="F364" s="84" t="n">
        <v>19.25</v>
      </c>
      <c r="G364" s="47" t="n">
        <v>75.45</v>
      </c>
      <c r="H364" s="47" t="n">
        <v>8.62</v>
      </c>
      <c r="I364" s="47" t="n">
        <f aca="false">SUM(G364:H364)</f>
        <v>84.07</v>
      </c>
      <c r="J364" s="47" t="n">
        <f aca="false">G364*F364</f>
        <v>1452.4125</v>
      </c>
      <c r="K364" s="47" t="n">
        <f aca="false">H364*F364</f>
        <v>165.935</v>
      </c>
      <c r="L364" s="47" t="n">
        <f aca="false">I364*F364</f>
        <v>1618.3475</v>
      </c>
      <c r="M364" s="48" t="n">
        <f aca="false">L364*(1+$M$4)</f>
        <v>2039.4415195</v>
      </c>
      <c r="N364" s="49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K364" s="50"/>
      <c r="AL364" s="50"/>
      <c r="AM364" s="50"/>
      <c r="AN364" s="50"/>
      <c r="AO364" s="50"/>
      <c r="AP364" s="50"/>
      <c r="AQ364" s="50"/>
      <c r="AR364" s="50"/>
      <c r="AS364" s="50"/>
      <c r="AT364" s="50"/>
      <c r="AU364" s="50"/>
      <c r="AV364" s="50"/>
      <c r="AW364" s="50"/>
      <c r="AX364" s="50"/>
      <c r="AY364" s="50"/>
    </row>
    <row r="365" customFormat="false" ht="12.75" hidden="false" customHeight="true" outlineLevel="0" collapsed="false">
      <c r="A365" s="63"/>
      <c r="B365" s="64"/>
      <c r="C365" s="63"/>
      <c r="D365" s="3"/>
      <c r="E365" s="13"/>
      <c r="F365" s="65"/>
      <c r="G365" s="13"/>
      <c r="H365" s="13"/>
      <c r="I365" s="13"/>
      <c r="J365" s="13"/>
      <c r="K365" s="13"/>
      <c r="L365" s="13"/>
      <c r="M365" s="13"/>
      <c r="N365" s="2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</row>
    <row r="366" customFormat="false" ht="12.75" hidden="false" customHeight="true" outlineLevel="0" collapsed="false">
      <c r="A366" s="152" t="s">
        <v>537</v>
      </c>
      <c r="B366" s="152"/>
      <c r="C366" s="152"/>
      <c r="D366" s="142" t="s">
        <v>967</v>
      </c>
      <c r="E366" s="142"/>
      <c r="F366" s="142"/>
      <c r="G366" s="142"/>
      <c r="H366" s="142"/>
      <c r="I366" s="142"/>
      <c r="J366" s="31" t="e">
        <f aca="false">SUM(J367:J391)</f>
        <v>#REF!</v>
      </c>
      <c r="K366" s="31" t="e">
        <f aca="false">SUM(K367:K391)</f>
        <v>#REF!</v>
      </c>
      <c r="L366" s="31" t="e">
        <f aca="false">SUM(L367:L391)</f>
        <v>#REF!</v>
      </c>
      <c r="M366" s="31" t="e">
        <f aca="false">SUM(M367:M391)</f>
        <v>#REF!</v>
      </c>
      <c r="N366" s="2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</row>
    <row r="367" customFormat="false" ht="31.9" hidden="false" customHeight="false" outlineLevel="0" collapsed="false">
      <c r="A367" s="40" t="s">
        <v>968</v>
      </c>
      <c r="B367" s="41" t="s">
        <v>331</v>
      </c>
      <c r="C367" s="42" t="s">
        <v>969</v>
      </c>
      <c r="D367" s="52" t="s">
        <v>970</v>
      </c>
      <c r="E367" s="44" t="s">
        <v>816</v>
      </c>
      <c r="F367" s="84" t="n">
        <v>5</v>
      </c>
      <c r="G367" s="47" t="n">
        <v>535.26</v>
      </c>
      <c r="H367" s="47" t="n">
        <v>24.47</v>
      </c>
      <c r="I367" s="47" t="n">
        <f aca="false">SUM(G367:H367)</f>
        <v>559.73</v>
      </c>
      <c r="J367" s="47" t="n">
        <f aca="false">G367*F367</f>
        <v>2676.3</v>
      </c>
      <c r="K367" s="47" t="n">
        <f aca="false">H367*F367</f>
        <v>122.35</v>
      </c>
      <c r="L367" s="47" t="n">
        <f aca="false">I367*F367</f>
        <v>2798.65</v>
      </c>
      <c r="M367" s="48" t="n">
        <f aca="false">L367*(1+$M$4)</f>
        <v>3526.85873</v>
      </c>
      <c r="N367" s="2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</row>
    <row r="368" customFormat="false" ht="21.65" hidden="false" customHeight="false" outlineLevel="0" collapsed="false">
      <c r="A368" s="40" t="s">
        <v>971</v>
      </c>
      <c r="B368" s="41" t="s">
        <v>972</v>
      </c>
      <c r="C368" s="42" t="s">
        <v>336</v>
      </c>
      <c r="D368" s="52" t="s">
        <v>337</v>
      </c>
      <c r="E368" s="44" t="s">
        <v>816</v>
      </c>
      <c r="F368" s="84" t="n">
        <v>5</v>
      </c>
      <c r="G368" s="47" t="n">
        <v>40.39</v>
      </c>
      <c r="H368" s="47" t="n">
        <v>4.2</v>
      </c>
      <c r="I368" s="47" t="n">
        <f aca="false">SUM(G368:H368)</f>
        <v>44.59</v>
      </c>
      <c r="J368" s="47" t="n">
        <f aca="false">G368*F368</f>
        <v>201.95</v>
      </c>
      <c r="K368" s="47" t="n">
        <f aca="false">H368*F368</f>
        <v>21</v>
      </c>
      <c r="L368" s="47" t="n">
        <f aca="false">I368*F368</f>
        <v>222.95</v>
      </c>
      <c r="M368" s="48" t="n">
        <f aca="false">L368*(1+$M$4)</f>
        <v>280.96159</v>
      </c>
      <c r="N368" s="2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</row>
    <row r="369" customFormat="false" ht="62.65" hidden="false" customHeight="false" outlineLevel="0" collapsed="false">
      <c r="A369" s="40" t="s">
        <v>973</v>
      </c>
      <c r="B369" s="41" t="s">
        <v>974</v>
      </c>
      <c r="C369" s="42" t="s">
        <v>975</v>
      </c>
      <c r="D369" s="52" t="s">
        <v>976</v>
      </c>
      <c r="E369" s="44" t="s">
        <v>816</v>
      </c>
      <c r="F369" s="84" t="n">
        <v>4</v>
      </c>
      <c r="G369" s="47" t="n">
        <v>406.75</v>
      </c>
      <c r="H369" s="47" t="n">
        <v>39.32</v>
      </c>
      <c r="I369" s="47" t="n">
        <f aca="false">SUM(G369:H369)</f>
        <v>446.07</v>
      </c>
      <c r="J369" s="47" t="n">
        <f aca="false">G369*F369</f>
        <v>1627</v>
      </c>
      <c r="K369" s="47" t="n">
        <f aca="false">H369*F369</f>
        <v>157.28</v>
      </c>
      <c r="L369" s="47" t="n">
        <f aca="false">I369*F369</f>
        <v>1784.28</v>
      </c>
      <c r="M369" s="48" t="n">
        <f aca="false">L369*(1+$M$4)</f>
        <v>2248.549656</v>
      </c>
      <c r="N369" s="2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</row>
    <row r="370" customFormat="false" ht="72.85" hidden="false" customHeight="false" outlineLevel="0" collapsed="false">
      <c r="A370" s="40" t="s">
        <v>977</v>
      </c>
      <c r="B370" s="41" t="s">
        <v>978</v>
      </c>
      <c r="C370" s="42" t="s">
        <v>340</v>
      </c>
      <c r="D370" s="52" t="s">
        <v>341</v>
      </c>
      <c r="E370" s="44" t="s">
        <v>979</v>
      </c>
      <c r="F370" s="84" t="n">
        <v>1</v>
      </c>
      <c r="G370" s="178" t="n">
        <v>248.3</v>
      </c>
      <c r="H370" s="178" t="n">
        <v>25.59</v>
      </c>
      <c r="I370" s="47" t="n">
        <f aca="false">SUM(G370:H370)</f>
        <v>273.89</v>
      </c>
      <c r="J370" s="47" t="n">
        <f aca="false">G370*F370</f>
        <v>248.3</v>
      </c>
      <c r="K370" s="47" t="n">
        <f aca="false">H370*F370</f>
        <v>25.59</v>
      </c>
      <c r="L370" s="47" t="n">
        <f aca="false">I370*F370</f>
        <v>273.89</v>
      </c>
      <c r="M370" s="48" t="n">
        <f aca="false">L370*(1+$M$4)</f>
        <v>345.156178</v>
      </c>
      <c r="N370" s="49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  <c r="AG370" s="50"/>
      <c r="AH370" s="50"/>
      <c r="AI370" s="50"/>
      <c r="AJ370" s="50"/>
      <c r="AK370" s="50"/>
      <c r="AL370" s="50"/>
      <c r="AM370" s="50"/>
      <c r="AN370" s="50"/>
      <c r="AO370" s="50"/>
      <c r="AP370" s="50"/>
      <c r="AQ370" s="50"/>
      <c r="AR370" s="50"/>
      <c r="AS370" s="50"/>
      <c r="AT370" s="50"/>
      <c r="AU370" s="50"/>
      <c r="AV370" s="50"/>
      <c r="AW370" s="50"/>
      <c r="AX370" s="50"/>
      <c r="AY370" s="50"/>
    </row>
    <row r="371" customFormat="false" ht="31.9" hidden="false" customHeight="false" outlineLevel="0" collapsed="false">
      <c r="A371" s="40" t="s">
        <v>980</v>
      </c>
      <c r="B371" s="41" t="s">
        <v>981</v>
      </c>
      <c r="C371" s="42" t="s">
        <v>982</v>
      </c>
      <c r="D371" s="52" t="s">
        <v>983</v>
      </c>
      <c r="E371" s="44" t="s">
        <v>816</v>
      </c>
      <c r="F371" s="84" t="n">
        <v>5</v>
      </c>
      <c r="G371" s="178" t="e">
        <f aca="false">#REF!</f>
        <v>#REF!</v>
      </c>
      <c r="H371" s="178" t="e">
        <f aca="false">#REF!</f>
        <v>#REF!</v>
      </c>
      <c r="I371" s="47" t="e">
        <f aca="false">SUM(G371:H371)</f>
        <v>#REF!</v>
      </c>
      <c r="J371" s="47" t="e">
        <f aca="false">G371*F371</f>
        <v>#REF!</v>
      </c>
      <c r="K371" s="47" t="e">
        <f aca="false">H371*F371</f>
        <v>#REF!</v>
      </c>
      <c r="L371" s="47" t="e">
        <f aca="false">I371*F371</f>
        <v>#REF!</v>
      </c>
      <c r="M371" s="48" t="e">
        <f aca="false">L371*(1+$M$4)</f>
        <v>#REF!</v>
      </c>
      <c r="N371" s="49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  <c r="AC371" s="50"/>
      <c r="AD371" s="50"/>
      <c r="AE371" s="50"/>
      <c r="AF371" s="50"/>
      <c r="AG371" s="50"/>
      <c r="AH371" s="50"/>
      <c r="AI371" s="50"/>
      <c r="AJ371" s="50"/>
      <c r="AK371" s="50"/>
      <c r="AL371" s="50"/>
      <c r="AM371" s="50"/>
      <c r="AN371" s="50"/>
      <c r="AO371" s="50"/>
      <c r="AP371" s="50"/>
      <c r="AQ371" s="50"/>
      <c r="AR371" s="50"/>
      <c r="AS371" s="50"/>
      <c r="AT371" s="50"/>
      <c r="AU371" s="50"/>
      <c r="AV371" s="50"/>
      <c r="AW371" s="50"/>
      <c r="AX371" s="50"/>
      <c r="AY371" s="50"/>
    </row>
    <row r="372" customFormat="false" ht="42.15" hidden="false" customHeight="false" outlineLevel="0" collapsed="false">
      <c r="A372" s="40" t="s">
        <v>984</v>
      </c>
      <c r="B372" s="41" t="s">
        <v>985</v>
      </c>
      <c r="C372" s="42" t="s">
        <v>216</v>
      </c>
      <c r="D372" s="52" t="s">
        <v>986</v>
      </c>
      <c r="E372" s="44" t="s">
        <v>816</v>
      </c>
      <c r="F372" s="84" t="n">
        <v>6</v>
      </c>
      <c r="G372" s="47" t="n">
        <v>95.11</v>
      </c>
      <c r="H372" s="47" t="n">
        <v>8.76</v>
      </c>
      <c r="I372" s="47" t="n">
        <f aca="false">SUM(G372:H372)</f>
        <v>103.87</v>
      </c>
      <c r="J372" s="47" t="n">
        <f aca="false">G372*F372</f>
        <v>570.66</v>
      </c>
      <c r="K372" s="47" t="n">
        <f aca="false">H372*F372</f>
        <v>52.56</v>
      </c>
      <c r="L372" s="47" t="n">
        <f aca="false">I372*F372</f>
        <v>623.22</v>
      </c>
      <c r="M372" s="48" t="n">
        <f aca="false">L372*(1+$M$4)</f>
        <v>785.381844</v>
      </c>
      <c r="N372" s="49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  <c r="AC372" s="50"/>
      <c r="AD372" s="50"/>
      <c r="AE372" s="50"/>
      <c r="AF372" s="50"/>
      <c r="AG372" s="50"/>
      <c r="AH372" s="50"/>
      <c r="AI372" s="50"/>
      <c r="AJ372" s="50"/>
      <c r="AK372" s="50"/>
      <c r="AL372" s="50"/>
      <c r="AM372" s="50"/>
      <c r="AN372" s="50"/>
      <c r="AO372" s="50"/>
      <c r="AP372" s="50"/>
      <c r="AQ372" s="50"/>
      <c r="AR372" s="50"/>
      <c r="AS372" s="50"/>
      <c r="AT372" s="50"/>
      <c r="AU372" s="50"/>
      <c r="AV372" s="50"/>
      <c r="AW372" s="50"/>
      <c r="AX372" s="50"/>
      <c r="AY372" s="50"/>
    </row>
    <row r="373" customFormat="false" ht="72.85" hidden="false" customHeight="false" outlineLevel="0" collapsed="false">
      <c r="A373" s="40" t="s">
        <v>987</v>
      </c>
      <c r="B373" s="41" t="s">
        <v>988</v>
      </c>
      <c r="C373" s="42" t="s">
        <v>989</v>
      </c>
      <c r="D373" s="52" t="s">
        <v>990</v>
      </c>
      <c r="E373" s="44" t="s">
        <v>816</v>
      </c>
      <c r="F373" s="84" t="n">
        <v>5</v>
      </c>
      <c r="G373" s="47" t="n">
        <v>169.02</v>
      </c>
      <c r="H373" s="47" t="n">
        <v>14.84</v>
      </c>
      <c r="I373" s="47" t="n">
        <f aca="false">SUM(G373:H373)</f>
        <v>183.86</v>
      </c>
      <c r="J373" s="47" t="n">
        <f aca="false">G373*F373</f>
        <v>845.1</v>
      </c>
      <c r="K373" s="47" t="n">
        <f aca="false">H373*F373</f>
        <v>74.2</v>
      </c>
      <c r="L373" s="47" t="n">
        <f aca="false">I373*F373</f>
        <v>919.3</v>
      </c>
      <c r="M373" s="48" t="n">
        <f aca="false">L373*(1+$M$4)</f>
        <v>1158.50186</v>
      </c>
      <c r="N373" s="49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  <c r="AG373" s="50"/>
      <c r="AH373" s="50"/>
      <c r="AI373" s="50"/>
      <c r="AJ373" s="50"/>
      <c r="AK373" s="50"/>
      <c r="AL373" s="50"/>
      <c r="AM373" s="50"/>
      <c r="AN373" s="50"/>
      <c r="AO373" s="50"/>
      <c r="AP373" s="50"/>
      <c r="AQ373" s="50"/>
      <c r="AR373" s="50"/>
      <c r="AS373" s="50"/>
      <c r="AT373" s="50"/>
      <c r="AU373" s="50"/>
      <c r="AV373" s="50"/>
      <c r="AW373" s="50"/>
      <c r="AX373" s="50"/>
      <c r="AY373" s="50"/>
    </row>
    <row r="374" customFormat="false" ht="31.9" hidden="false" customHeight="false" outlineLevel="0" collapsed="false">
      <c r="A374" s="40" t="s">
        <v>991</v>
      </c>
      <c r="B374" s="41" t="s">
        <v>992</v>
      </c>
      <c r="C374" s="42" t="s">
        <v>993</v>
      </c>
      <c r="D374" s="52" t="s">
        <v>994</v>
      </c>
      <c r="E374" s="44" t="s">
        <v>905</v>
      </c>
      <c r="F374" s="84" t="n">
        <v>2</v>
      </c>
      <c r="G374" s="47" t="n">
        <v>6.13</v>
      </c>
      <c r="H374" s="47" t="n">
        <v>5.44</v>
      </c>
      <c r="I374" s="47" t="n">
        <f aca="false">SUM(G374:H374)</f>
        <v>11.57</v>
      </c>
      <c r="J374" s="47" t="n">
        <f aca="false">G374*F374</f>
        <v>12.26</v>
      </c>
      <c r="K374" s="47" t="n">
        <f aca="false">H374*F374</f>
        <v>10.88</v>
      </c>
      <c r="L374" s="47" t="n">
        <f aca="false">I374*F374</f>
        <v>23.14</v>
      </c>
      <c r="M374" s="48" t="n">
        <f aca="false">L374*(1+$M$4)</f>
        <v>29.161028</v>
      </c>
      <c r="N374" s="49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  <c r="AU374" s="50"/>
      <c r="AV374" s="50"/>
      <c r="AW374" s="50"/>
      <c r="AX374" s="50"/>
      <c r="AY374" s="50"/>
    </row>
    <row r="375" customFormat="false" ht="31.9" hidden="false" customHeight="false" outlineLevel="0" collapsed="false">
      <c r="A375" s="40" t="s">
        <v>995</v>
      </c>
      <c r="B375" s="41" t="s">
        <v>996</v>
      </c>
      <c r="C375" s="42" t="s">
        <v>212</v>
      </c>
      <c r="D375" s="52" t="s">
        <v>997</v>
      </c>
      <c r="E375" s="44" t="s">
        <v>905</v>
      </c>
      <c r="F375" s="84" t="n">
        <v>21</v>
      </c>
      <c r="G375" s="47" t="n">
        <v>7.01</v>
      </c>
      <c r="H375" s="47" t="n">
        <v>6.28</v>
      </c>
      <c r="I375" s="47" t="n">
        <f aca="false">SUM(G375:H375)</f>
        <v>13.29</v>
      </c>
      <c r="J375" s="47" t="n">
        <f aca="false">G375*F375</f>
        <v>147.21</v>
      </c>
      <c r="K375" s="47" t="n">
        <f aca="false">H375*F375</f>
        <v>131.88</v>
      </c>
      <c r="L375" s="47" t="n">
        <f aca="false">I375*F375</f>
        <v>279.09</v>
      </c>
      <c r="M375" s="48" t="n">
        <f aca="false">L375*(1+$M$4)</f>
        <v>351.709218</v>
      </c>
      <c r="N375" s="49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  <c r="AC375" s="50"/>
      <c r="AD375" s="50"/>
      <c r="AE375" s="50"/>
      <c r="AF375" s="50"/>
      <c r="AG375" s="50"/>
      <c r="AH375" s="50"/>
      <c r="AI375" s="50"/>
      <c r="AJ375" s="50"/>
      <c r="AK375" s="50"/>
      <c r="AL375" s="50"/>
      <c r="AM375" s="50"/>
      <c r="AN375" s="50"/>
      <c r="AO375" s="50"/>
      <c r="AP375" s="50"/>
      <c r="AQ375" s="50"/>
      <c r="AR375" s="50"/>
      <c r="AS375" s="50"/>
      <c r="AT375" s="50"/>
      <c r="AU375" s="50"/>
      <c r="AV375" s="50"/>
      <c r="AW375" s="50"/>
      <c r="AX375" s="50"/>
      <c r="AY375" s="50"/>
    </row>
    <row r="376" customFormat="false" ht="31.9" hidden="false" customHeight="false" outlineLevel="0" collapsed="false">
      <c r="A376" s="40" t="s">
        <v>998</v>
      </c>
      <c r="B376" s="41" t="s">
        <v>999</v>
      </c>
      <c r="C376" s="42" t="s">
        <v>196</v>
      </c>
      <c r="D376" s="52" t="s">
        <v>197</v>
      </c>
      <c r="E376" s="44" t="s">
        <v>816</v>
      </c>
      <c r="F376" s="84" t="n">
        <v>4</v>
      </c>
      <c r="G376" s="47" t="n">
        <v>4.16</v>
      </c>
      <c r="H376" s="47" t="n">
        <v>6.04</v>
      </c>
      <c r="I376" s="47" t="n">
        <f aca="false">SUM(G376:H376)</f>
        <v>10.2</v>
      </c>
      <c r="J376" s="47" t="n">
        <f aca="false">G376*F376</f>
        <v>16.64</v>
      </c>
      <c r="K376" s="47" t="n">
        <f aca="false">H376*F376</f>
        <v>24.16</v>
      </c>
      <c r="L376" s="47" t="n">
        <f aca="false">I376*F376</f>
        <v>40.8</v>
      </c>
      <c r="M376" s="48" t="n">
        <f aca="false">L376*(1+$M$4)</f>
        <v>51.41616</v>
      </c>
      <c r="N376" s="49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  <c r="AC376" s="50"/>
      <c r="AD376" s="50"/>
      <c r="AE376" s="50"/>
      <c r="AF376" s="50"/>
      <c r="AG376" s="50"/>
      <c r="AH376" s="50"/>
      <c r="AI376" s="50"/>
      <c r="AJ376" s="50"/>
      <c r="AK376" s="50"/>
      <c r="AL376" s="50"/>
      <c r="AM376" s="50"/>
      <c r="AN376" s="50"/>
      <c r="AO376" s="50"/>
      <c r="AP376" s="50"/>
      <c r="AQ376" s="50"/>
      <c r="AR376" s="50"/>
      <c r="AS376" s="50"/>
      <c r="AT376" s="50"/>
      <c r="AU376" s="50"/>
      <c r="AV376" s="50"/>
      <c r="AW376" s="50"/>
      <c r="AX376" s="50"/>
      <c r="AY376" s="50"/>
    </row>
    <row r="377" customFormat="false" ht="31.9" hidden="false" customHeight="false" outlineLevel="0" collapsed="false">
      <c r="A377" s="40" t="s">
        <v>1000</v>
      </c>
      <c r="B377" s="41" t="s">
        <v>999</v>
      </c>
      <c r="C377" s="42" t="s">
        <v>199</v>
      </c>
      <c r="D377" s="52" t="s">
        <v>200</v>
      </c>
      <c r="E377" s="44" t="s">
        <v>816</v>
      </c>
      <c r="F377" s="84" t="n">
        <v>6</v>
      </c>
      <c r="G377" s="47" t="n">
        <v>2.73</v>
      </c>
      <c r="H377" s="47" t="n">
        <v>1.86</v>
      </c>
      <c r="I377" s="47" t="n">
        <f aca="false">SUM(G377:H377)</f>
        <v>4.59</v>
      </c>
      <c r="J377" s="47" t="n">
        <f aca="false">G377*F377</f>
        <v>16.38</v>
      </c>
      <c r="K377" s="47" t="n">
        <f aca="false">H377*F377</f>
        <v>11.16</v>
      </c>
      <c r="L377" s="47" t="n">
        <f aca="false">I377*F377</f>
        <v>27.54</v>
      </c>
      <c r="M377" s="48" t="n">
        <f aca="false">L377*(1+$M$4)</f>
        <v>34.705908</v>
      </c>
      <c r="N377" s="49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  <c r="AC377" s="50"/>
      <c r="AD377" s="50"/>
      <c r="AE377" s="50"/>
      <c r="AF377" s="50"/>
      <c r="AG377" s="50"/>
      <c r="AH377" s="50"/>
      <c r="AI377" s="50"/>
      <c r="AJ377" s="50"/>
      <c r="AK377" s="50"/>
      <c r="AL377" s="50"/>
      <c r="AM377" s="50"/>
      <c r="AN377" s="50"/>
      <c r="AO377" s="50"/>
      <c r="AP377" s="50"/>
      <c r="AQ377" s="50"/>
      <c r="AR377" s="50"/>
      <c r="AS377" s="50"/>
      <c r="AT377" s="50"/>
      <c r="AU377" s="50"/>
      <c r="AV377" s="50"/>
      <c r="AW377" s="50"/>
      <c r="AX377" s="50"/>
      <c r="AY377" s="50"/>
    </row>
    <row r="378" customFormat="false" ht="31.9" hidden="false" customHeight="false" outlineLevel="0" collapsed="false">
      <c r="A378" s="40" t="s">
        <v>1001</v>
      </c>
      <c r="B378" s="41" t="s">
        <v>999</v>
      </c>
      <c r="C378" s="42" t="s">
        <v>202</v>
      </c>
      <c r="D378" s="52" t="s">
        <v>203</v>
      </c>
      <c r="E378" s="44" t="s">
        <v>816</v>
      </c>
      <c r="F378" s="84" t="n">
        <v>4</v>
      </c>
      <c r="G378" s="47" t="n">
        <v>6.02</v>
      </c>
      <c r="H378" s="47" t="n">
        <v>8.07</v>
      </c>
      <c r="I378" s="47" t="n">
        <f aca="false">SUM(G378:H378)</f>
        <v>14.09</v>
      </c>
      <c r="J378" s="47" t="n">
        <f aca="false">G378*F378</f>
        <v>24.08</v>
      </c>
      <c r="K378" s="47" t="n">
        <f aca="false">H378*F378</f>
        <v>32.28</v>
      </c>
      <c r="L378" s="47" t="n">
        <f aca="false">I378*F378</f>
        <v>56.36</v>
      </c>
      <c r="M378" s="48" t="n">
        <f aca="false">L378*(1+$M$4)</f>
        <v>71.024872</v>
      </c>
      <c r="N378" s="49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  <c r="AC378" s="50"/>
      <c r="AD378" s="50"/>
      <c r="AE378" s="50"/>
      <c r="AF378" s="50"/>
      <c r="AG378" s="50"/>
      <c r="AH378" s="50"/>
      <c r="AI378" s="50"/>
      <c r="AJ378" s="50"/>
      <c r="AK378" s="50"/>
      <c r="AL378" s="50"/>
      <c r="AM378" s="50"/>
      <c r="AN378" s="50"/>
      <c r="AO378" s="50"/>
      <c r="AP378" s="50"/>
      <c r="AQ378" s="50"/>
      <c r="AR378" s="50"/>
      <c r="AS378" s="50"/>
      <c r="AT378" s="50"/>
      <c r="AU378" s="50"/>
      <c r="AV378" s="50"/>
      <c r="AW378" s="50"/>
      <c r="AX378" s="50"/>
      <c r="AY378" s="50"/>
    </row>
    <row r="379" customFormat="false" ht="52.4" hidden="false" customHeight="false" outlineLevel="0" collapsed="false">
      <c r="A379" s="40" t="s">
        <v>1002</v>
      </c>
      <c r="B379" s="41" t="s">
        <v>999</v>
      </c>
      <c r="C379" s="42" t="s">
        <v>208</v>
      </c>
      <c r="D379" s="52" t="s">
        <v>209</v>
      </c>
      <c r="E379" s="44" t="s">
        <v>816</v>
      </c>
      <c r="F379" s="84" t="n">
        <v>12</v>
      </c>
      <c r="G379" s="47" t="n">
        <v>3.16</v>
      </c>
      <c r="H379" s="47" t="n">
        <v>3.38</v>
      </c>
      <c r="I379" s="47" t="n">
        <f aca="false">SUM(G379:H379)</f>
        <v>6.54</v>
      </c>
      <c r="J379" s="47" t="n">
        <f aca="false">G379*F379</f>
        <v>37.92</v>
      </c>
      <c r="K379" s="47" t="n">
        <f aca="false">H379*F379</f>
        <v>40.56</v>
      </c>
      <c r="L379" s="47" t="n">
        <f aca="false">I379*F379</f>
        <v>78.48</v>
      </c>
      <c r="M379" s="48" t="n">
        <f aca="false">L379*(1+$M$4)</f>
        <v>98.900496</v>
      </c>
      <c r="N379" s="49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  <c r="AC379" s="50"/>
      <c r="AD379" s="50"/>
      <c r="AE379" s="50"/>
      <c r="AF379" s="50"/>
      <c r="AG379" s="50"/>
      <c r="AH379" s="50"/>
      <c r="AI379" s="50"/>
      <c r="AJ379" s="50"/>
      <c r="AK379" s="50"/>
      <c r="AL379" s="50"/>
      <c r="AM379" s="50"/>
      <c r="AN379" s="50"/>
      <c r="AO379" s="50"/>
      <c r="AP379" s="50"/>
      <c r="AQ379" s="50"/>
      <c r="AR379" s="50"/>
      <c r="AS379" s="50"/>
      <c r="AT379" s="50"/>
      <c r="AU379" s="50"/>
      <c r="AV379" s="50"/>
      <c r="AW379" s="50"/>
      <c r="AX379" s="50"/>
      <c r="AY379" s="50"/>
    </row>
    <row r="380" customFormat="false" ht="31.9" hidden="false" customHeight="false" outlineLevel="0" collapsed="false">
      <c r="A380" s="40" t="s">
        <v>1003</v>
      </c>
      <c r="B380" s="41" t="s">
        <v>999</v>
      </c>
      <c r="C380" s="42" t="s">
        <v>205</v>
      </c>
      <c r="D380" s="52" t="s">
        <v>206</v>
      </c>
      <c r="E380" s="44" t="s">
        <v>816</v>
      </c>
      <c r="F380" s="84" t="n">
        <v>1</v>
      </c>
      <c r="G380" s="47" t="n">
        <v>11.08</v>
      </c>
      <c r="H380" s="47" t="n">
        <v>3.58</v>
      </c>
      <c r="I380" s="47" t="n">
        <f aca="false">SUM(G380:H380)</f>
        <v>14.66</v>
      </c>
      <c r="J380" s="47" t="n">
        <f aca="false">G380*F380</f>
        <v>11.08</v>
      </c>
      <c r="K380" s="47" t="n">
        <f aca="false">H380*F380</f>
        <v>3.58</v>
      </c>
      <c r="L380" s="47" t="n">
        <f aca="false">I380*F380</f>
        <v>14.66</v>
      </c>
      <c r="M380" s="48" t="n">
        <f aca="false">L380*(1+$M$4)</f>
        <v>18.474532</v>
      </c>
      <c r="N380" s="49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  <c r="AC380" s="50"/>
      <c r="AD380" s="50"/>
      <c r="AE380" s="50"/>
      <c r="AF380" s="50"/>
      <c r="AG380" s="50"/>
      <c r="AH380" s="50"/>
      <c r="AI380" s="50"/>
      <c r="AJ380" s="50"/>
      <c r="AK380" s="50"/>
      <c r="AL380" s="50"/>
      <c r="AM380" s="50"/>
      <c r="AN380" s="50"/>
      <c r="AO380" s="50"/>
      <c r="AP380" s="50"/>
      <c r="AQ380" s="50"/>
      <c r="AR380" s="50"/>
      <c r="AS380" s="50"/>
      <c r="AT380" s="50"/>
      <c r="AU380" s="50"/>
      <c r="AV380" s="50"/>
      <c r="AW380" s="50"/>
      <c r="AX380" s="50"/>
      <c r="AY380" s="50"/>
    </row>
    <row r="381" customFormat="false" ht="42.15" hidden="false" customHeight="false" outlineLevel="0" collapsed="false">
      <c r="A381" s="40" t="s">
        <v>1004</v>
      </c>
      <c r="B381" s="41" t="s">
        <v>1005</v>
      </c>
      <c r="C381" s="42" t="s">
        <v>180</v>
      </c>
      <c r="D381" s="52" t="s">
        <v>181</v>
      </c>
      <c r="E381" s="44" t="s">
        <v>905</v>
      </c>
      <c r="F381" s="84" t="n">
        <v>17.5</v>
      </c>
      <c r="G381" s="47" t="n">
        <v>22.76</v>
      </c>
      <c r="H381" s="47" t="n">
        <v>17.63</v>
      </c>
      <c r="I381" s="47" t="n">
        <f aca="false">SUM(G381:H381)</f>
        <v>40.39</v>
      </c>
      <c r="J381" s="47" t="n">
        <f aca="false">G381*F381</f>
        <v>398.3</v>
      </c>
      <c r="K381" s="47" t="n">
        <f aca="false">H381*F381</f>
        <v>308.525</v>
      </c>
      <c r="L381" s="47" t="n">
        <f aca="false">I381*F381</f>
        <v>706.825</v>
      </c>
      <c r="M381" s="48" t="n">
        <f aca="false">L381*(1+$M$4)</f>
        <v>890.740865</v>
      </c>
      <c r="N381" s="49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  <c r="AC381" s="50"/>
      <c r="AD381" s="50"/>
      <c r="AE381" s="50"/>
      <c r="AF381" s="50"/>
      <c r="AG381" s="50"/>
      <c r="AH381" s="50"/>
      <c r="AI381" s="50"/>
      <c r="AJ381" s="50"/>
      <c r="AK381" s="50"/>
      <c r="AL381" s="50"/>
      <c r="AM381" s="50"/>
      <c r="AN381" s="50"/>
      <c r="AO381" s="50"/>
      <c r="AP381" s="50"/>
      <c r="AQ381" s="50"/>
      <c r="AR381" s="50"/>
      <c r="AS381" s="50"/>
      <c r="AT381" s="50"/>
      <c r="AU381" s="50"/>
      <c r="AV381" s="50"/>
      <c r="AW381" s="50"/>
      <c r="AX381" s="50"/>
      <c r="AY381" s="50"/>
    </row>
    <row r="382" customFormat="false" ht="42.15" hidden="false" customHeight="false" outlineLevel="0" collapsed="false">
      <c r="A382" s="40" t="s">
        <v>1006</v>
      </c>
      <c r="B382" s="41" t="s">
        <v>1005</v>
      </c>
      <c r="C382" s="42" t="s">
        <v>184</v>
      </c>
      <c r="D382" s="52" t="s">
        <v>185</v>
      </c>
      <c r="E382" s="44" t="s">
        <v>905</v>
      </c>
      <c r="F382" s="84" t="n">
        <v>6.9</v>
      </c>
      <c r="G382" s="47" t="n">
        <v>16.39</v>
      </c>
      <c r="H382" s="47" t="n">
        <v>12.63</v>
      </c>
      <c r="I382" s="47" t="n">
        <f aca="false">SUM(G382:H382)</f>
        <v>29.02</v>
      </c>
      <c r="J382" s="47" t="n">
        <f aca="false">G382*F382</f>
        <v>113.091</v>
      </c>
      <c r="K382" s="47" t="n">
        <f aca="false">H382*F382</f>
        <v>87.147</v>
      </c>
      <c r="L382" s="47" t="n">
        <f aca="false">I382*F382</f>
        <v>200.238</v>
      </c>
      <c r="M382" s="48" t="n">
        <f aca="false">L382*(1+$M$4)</f>
        <v>252.3399276</v>
      </c>
      <c r="N382" s="49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  <c r="AC382" s="50"/>
      <c r="AD382" s="50"/>
      <c r="AE382" s="50"/>
      <c r="AF382" s="50"/>
      <c r="AG382" s="50"/>
      <c r="AH382" s="50"/>
      <c r="AI382" s="50"/>
      <c r="AJ382" s="50"/>
      <c r="AK382" s="50"/>
      <c r="AL382" s="50"/>
      <c r="AM382" s="50"/>
      <c r="AN382" s="50"/>
      <c r="AO382" s="50"/>
      <c r="AP382" s="50"/>
      <c r="AQ382" s="50"/>
      <c r="AR382" s="50"/>
      <c r="AS382" s="50"/>
      <c r="AT382" s="50"/>
      <c r="AU382" s="50"/>
      <c r="AV382" s="50"/>
      <c r="AW382" s="50"/>
      <c r="AX382" s="50"/>
      <c r="AY382" s="50"/>
    </row>
    <row r="383" customFormat="false" ht="42.15" hidden="false" customHeight="false" outlineLevel="0" collapsed="false">
      <c r="A383" s="40" t="s">
        <v>1007</v>
      </c>
      <c r="B383" s="41" t="s">
        <v>1005</v>
      </c>
      <c r="C383" s="42" t="s">
        <v>188</v>
      </c>
      <c r="D383" s="52" t="s">
        <v>189</v>
      </c>
      <c r="E383" s="44" t="s">
        <v>905</v>
      </c>
      <c r="F383" s="84" t="n">
        <v>2</v>
      </c>
      <c r="G383" s="47" t="n">
        <v>20.97</v>
      </c>
      <c r="H383" s="47" t="n">
        <v>15.13</v>
      </c>
      <c r="I383" s="47" t="n">
        <f aca="false">SUM(G383:H383)</f>
        <v>36.1</v>
      </c>
      <c r="J383" s="47" t="n">
        <f aca="false">G383*F383</f>
        <v>41.94</v>
      </c>
      <c r="K383" s="47" t="n">
        <f aca="false">H383*F383</f>
        <v>30.26</v>
      </c>
      <c r="L383" s="47" t="n">
        <f aca="false">I383*F383</f>
        <v>72.2</v>
      </c>
      <c r="M383" s="48" t="n">
        <f aca="false">L383*(1+$M$4)</f>
        <v>90.98644</v>
      </c>
      <c r="N383" s="49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  <c r="AC383" s="50"/>
      <c r="AD383" s="50"/>
      <c r="AE383" s="50"/>
      <c r="AF383" s="50"/>
      <c r="AG383" s="50"/>
      <c r="AH383" s="50"/>
      <c r="AI383" s="50"/>
      <c r="AJ383" s="50"/>
      <c r="AK383" s="50"/>
      <c r="AL383" s="50"/>
      <c r="AM383" s="50"/>
      <c r="AN383" s="50"/>
      <c r="AO383" s="50"/>
      <c r="AP383" s="50"/>
      <c r="AQ383" s="50"/>
      <c r="AR383" s="50"/>
      <c r="AS383" s="50"/>
      <c r="AT383" s="50"/>
      <c r="AU383" s="50"/>
      <c r="AV383" s="50"/>
      <c r="AW383" s="50"/>
      <c r="AX383" s="50"/>
      <c r="AY383" s="50"/>
    </row>
    <row r="384" customFormat="false" ht="52.4" hidden="false" customHeight="false" outlineLevel="0" collapsed="false">
      <c r="A384" s="40" t="s">
        <v>1008</v>
      </c>
      <c r="B384" s="41" t="s">
        <v>1009</v>
      </c>
      <c r="C384" s="42" t="s">
        <v>161</v>
      </c>
      <c r="D384" s="52" t="s">
        <v>162</v>
      </c>
      <c r="E384" s="44" t="s">
        <v>816</v>
      </c>
      <c r="F384" s="84" t="n">
        <v>5</v>
      </c>
      <c r="G384" s="47" t="n">
        <v>5.94</v>
      </c>
      <c r="H384" s="47" t="n">
        <v>5.05</v>
      </c>
      <c r="I384" s="47" t="n">
        <f aca="false">SUM(G384:H384)</f>
        <v>10.99</v>
      </c>
      <c r="J384" s="47" t="n">
        <f aca="false">G384*F384</f>
        <v>29.7</v>
      </c>
      <c r="K384" s="47" t="n">
        <f aca="false">H384*F384</f>
        <v>25.25</v>
      </c>
      <c r="L384" s="47" t="n">
        <f aca="false">I384*F384</f>
        <v>54.95</v>
      </c>
      <c r="M384" s="48" t="n">
        <f aca="false">L384*(1+$M$4)</f>
        <v>69.24799</v>
      </c>
      <c r="N384" s="49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50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50"/>
    </row>
    <row r="385" customFormat="false" ht="52.4" hidden="false" customHeight="false" outlineLevel="0" collapsed="false">
      <c r="A385" s="40" t="s">
        <v>1010</v>
      </c>
      <c r="B385" s="41" t="s">
        <v>1009</v>
      </c>
      <c r="C385" s="42" t="s">
        <v>164</v>
      </c>
      <c r="D385" s="52" t="s">
        <v>165</v>
      </c>
      <c r="E385" s="44" t="s">
        <v>816</v>
      </c>
      <c r="F385" s="84" t="n">
        <v>6</v>
      </c>
      <c r="G385" s="47" t="n">
        <v>20.95</v>
      </c>
      <c r="H385" s="47" t="n">
        <v>7.64</v>
      </c>
      <c r="I385" s="47" t="n">
        <f aca="false">SUM(G385:H385)</f>
        <v>28.59</v>
      </c>
      <c r="J385" s="47" t="n">
        <f aca="false">G385*F385</f>
        <v>125.7</v>
      </c>
      <c r="K385" s="47" t="n">
        <f aca="false">H385*F385</f>
        <v>45.84</v>
      </c>
      <c r="L385" s="47" t="n">
        <f aca="false">I385*F385</f>
        <v>171.54</v>
      </c>
      <c r="M385" s="48" t="n">
        <f aca="false">L385*(1+$M$4)</f>
        <v>216.174708</v>
      </c>
      <c r="N385" s="49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  <c r="AC385" s="50"/>
      <c r="AD385" s="50"/>
      <c r="AE385" s="50"/>
      <c r="AF385" s="50"/>
      <c r="AG385" s="50"/>
      <c r="AH385" s="50"/>
      <c r="AI385" s="50"/>
      <c r="AJ385" s="50"/>
      <c r="AK385" s="50"/>
      <c r="AL385" s="50"/>
      <c r="AM385" s="50"/>
      <c r="AN385" s="50"/>
      <c r="AO385" s="50"/>
      <c r="AP385" s="50"/>
      <c r="AQ385" s="50"/>
      <c r="AR385" s="50"/>
      <c r="AS385" s="50"/>
      <c r="AT385" s="50"/>
      <c r="AU385" s="50"/>
      <c r="AV385" s="50"/>
      <c r="AW385" s="50"/>
      <c r="AX385" s="50"/>
      <c r="AY385" s="50"/>
    </row>
    <row r="386" customFormat="false" ht="52.4" hidden="false" customHeight="false" outlineLevel="0" collapsed="false">
      <c r="A386" s="40" t="s">
        <v>1011</v>
      </c>
      <c r="B386" s="41" t="s">
        <v>1009</v>
      </c>
      <c r="C386" s="42" t="s">
        <v>170</v>
      </c>
      <c r="D386" s="52" t="s">
        <v>171</v>
      </c>
      <c r="E386" s="44" t="s">
        <v>816</v>
      </c>
      <c r="F386" s="84" t="n">
        <v>6</v>
      </c>
      <c r="G386" s="47" t="n">
        <v>6.18</v>
      </c>
      <c r="H386" s="47" t="n">
        <v>5.05</v>
      </c>
      <c r="I386" s="47" t="n">
        <f aca="false">SUM(G386:H386)</f>
        <v>11.23</v>
      </c>
      <c r="J386" s="47" t="n">
        <f aca="false">G386*F386</f>
        <v>37.08</v>
      </c>
      <c r="K386" s="47" t="n">
        <f aca="false">H386*F386</f>
        <v>30.3</v>
      </c>
      <c r="L386" s="47" t="n">
        <f aca="false">I386*F386</f>
        <v>67.38</v>
      </c>
      <c r="M386" s="48" t="n">
        <f aca="false">L386*(1+$M$4)</f>
        <v>84.912276</v>
      </c>
      <c r="N386" s="49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  <c r="AC386" s="50"/>
      <c r="AD386" s="50"/>
      <c r="AE386" s="50"/>
      <c r="AF386" s="50"/>
      <c r="AG386" s="50"/>
      <c r="AH386" s="50"/>
      <c r="AI386" s="50"/>
      <c r="AJ386" s="50"/>
      <c r="AK386" s="50"/>
      <c r="AL386" s="50"/>
      <c r="AM386" s="50"/>
      <c r="AN386" s="50"/>
      <c r="AO386" s="50"/>
      <c r="AP386" s="50"/>
      <c r="AQ386" s="50"/>
      <c r="AR386" s="50"/>
      <c r="AS386" s="50"/>
      <c r="AT386" s="50"/>
      <c r="AU386" s="50"/>
      <c r="AV386" s="50"/>
      <c r="AW386" s="50"/>
      <c r="AX386" s="50"/>
      <c r="AY386" s="50"/>
    </row>
    <row r="387" customFormat="false" ht="52.4" hidden="false" customHeight="false" outlineLevel="0" collapsed="false">
      <c r="A387" s="40" t="s">
        <v>1012</v>
      </c>
      <c r="B387" s="41" t="s">
        <v>1009</v>
      </c>
      <c r="C387" s="42" t="s">
        <v>173</v>
      </c>
      <c r="D387" s="52" t="s">
        <v>174</v>
      </c>
      <c r="E387" s="44" t="s">
        <v>816</v>
      </c>
      <c r="F387" s="84" t="n">
        <v>2</v>
      </c>
      <c r="G387" s="47" t="n">
        <v>17.2</v>
      </c>
      <c r="H387" s="47" t="n">
        <v>6.55</v>
      </c>
      <c r="I387" s="47" t="n">
        <f aca="false">SUM(G387:H387)</f>
        <v>23.75</v>
      </c>
      <c r="J387" s="47" t="n">
        <f aca="false">G387*F387</f>
        <v>34.4</v>
      </c>
      <c r="K387" s="47" t="n">
        <f aca="false">H387*F387</f>
        <v>13.1</v>
      </c>
      <c r="L387" s="47" t="n">
        <f aca="false">I387*F387</f>
        <v>47.5</v>
      </c>
      <c r="M387" s="48" t="n">
        <f aca="false">L387*(1+$M$4)</f>
        <v>59.8595</v>
      </c>
      <c r="N387" s="49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  <c r="AC387" s="50"/>
      <c r="AD387" s="50"/>
      <c r="AE387" s="50"/>
      <c r="AF387" s="50"/>
      <c r="AG387" s="50"/>
      <c r="AH387" s="50"/>
      <c r="AI387" s="50"/>
      <c r="AJ387" s="50"/>
      <c r="AK387" s="50"/>
      <c r="AL387" s="50"/>
      <c r="AM387" s="50"/>
      <c r="AN387" s="50"/>
      <c r="AO387" s="50"/>
      <c r="AP387" s="50"/>
      <c r="AQ387" s="50"/>
      <c r="AR387" s="50"/>
      <c r="AS387" s="50"/>
      <c r="AT387" s="50"/>
      <c r="AU387" s="50"/>
      <c r="AV387" s="50"/>
      <c r="AW387" s="50"/>
      <c r="AX387" s="50"/>
      <c r="AY387" s="50"/>
    </row>
    <row r="388" customFormat="false" ht="42.15" hidden="false" customHeight="false" outlineLevel="0" collapsed="false">
      <c r="A388" s="40" t="s">
        <v>1013</v>
      </c>
      <c r="B388" s="41" t="s">
        <v>1014</v>
      </c>
      <c r="C388" s="42" t="s">
        <v>1015</v>
      </c>
      <c r="D388" s="52" t="s">
        <v>1016</v>
      </c>
      <c r="E388" s="44" t="s">
        <v>816</v>
      </c>
      <c r="F388" s="84" t="n">
        <v>3</v>
      </c>
      <c r="G388" s="47" t="n">
        <v>34.96</v>
      </c>
      <c r="H388" s="47" t="n">
        <v>15.81</v>
      </c>
      <c r="I388" s="47" t="n">
        <f aca="false">SUM(G388:H388)</f>
        <v>50.77</v>
      </c>
      <c r="J388" s="47" t="n">
        <f aca="false">G388*F388</f>
        <v>104.88</v>
      </c>
      <c r="K388" s="47" t="n">
        <f aca="false">H388*F388</f>
        <v>47.43</v>
      </c>
      <c r="L388" s="47" t="n">
        <f aca="false">I388*F388</f>
        <v>152.31</v>
      </c>
      <c r="M388" s="48" t="n">
        <f aca="false">L388*(1+$M$4)</f>
        <v>191.941062</v>
      </c>
      <c r="N388" s="49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  <c r="AC388" s="50"/>
      <c r="AD388" s="50"/>
      <c r="AE388" s="50"/>
      <c r="AF388" s="50"/>
      <c r="AG388" s="50"/>
      <c r="AH388" s="50"/>
      <c r="AI388" s="50"/>
      <c r="AJ388" s="50"/>
      <c r="AK388" s="50"/>
      <c r="AL388" s="50"/>
      <c r="AM388" s="50"/>
      <c r="AN388" s="50"/>
      <c r="AO388" s="50"/>
      <c r="AP388" s="50"/>
      <c r="AQ388" s="50"/>
      <c r="AR388" s="50"/>
      <c r="AS388" s="50"/>
      <c r="AT388" s="50"/>
      <c r="AU388" s="50"/>
      <c r="AV388" s="50"/>
      <c r="AW388" s="50"/>
      <c r="AX388" s="50"/>
      <c r="AY388" s="50"/>
    </row>
    <row r="389" customFormat="false" ht="42.15" hidden="false" customHeight="false" outlineLevel="0" collapsed="false">
      <c r="A389" s="40" t="s">
        <v>1017</v>
      </c>
      <c r="B389" s="41" t="s">
        <v>1018</v>
      </c>
      <c r="C389" s="42" t="s">
        <v>1019</v>
      </c>
      <c r="D389" s="52" t="s">
        <v>1020</v>
      </c>
      <c r="E389" s="44" t="s">
        <v>816</v>
      </c>
      <c r="F389" s="84" t="n">
        <v>3</v>
      </c>
      <c r="G389" s="47" t="n">
        <v>15.17</v>
      </c>
      <c r="H389" s="47" t="n">
        <v>6.55</v>
      </c>
      <c r="I389" s="47" t="n">
        <f aca="false">SUM(G389:H389)</f>
        <v>21.72</v>
      </c>
      <c r="J389" s="47" t="n">
        <f aca="false">G389*F389</f>
        <v>45.51</v>
      </c>
      <c r="K389" s="47" t="n">
        <f aca="false">H389*F389</f>
        <v>19.65</v>
      </c>
      <c r="L389" s="47" t="n">
        <f aca="false">I389*F389</f>
        <v>65.16</v>
      </c>
      <c r="M389" s="48" t="n">
        <f aca="false">L389*(1+$M$4)</f>
        <v>82.114632</v>
      </c>
      <c r="N389" s="49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  <c r="AC389" s="50"/>
      <c r="AD389" s="50"/>
      <c r="AE389" s="50"/>
      <c r="AF389" s="50"/>
      <c r="AG389" s="50"/>
      <c r="AH389" s="50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50"/>
      <c r="AT389" s="50"/>
      <c r="AU389" s="50"/>
      <c r="AV389" s="50"/>
      <c r="AW389" s="50"/>
      <c r="AX389" s="50"/>
      <c r="AY389" s="50"/>
    </row>
    <row r="390" customFormat="false" ht="21.65" hidden="false" customHeight="false" outlineLevel="0" collapsed="false">
      <c r="A390" s="40" t="s">
        <v>1021</v>
      </c>
      <c r="B390" s="41" t="s">
        <v>1022</v>
      </c>
      <c r="C390" s="42" t="s">
        <v>1023</v>
      </c>
      <c r="D390" s="52" t="s">
        <v>1024</v>
      </c>
      <c r="E390" s="44" t="s">
        <v>816</v>
      </c>
      <c r="F390" s="84" t="n">
        <v>3</v>
      </c>
      <c r="G390" s="47" t="n">
        <v>26.27</v>
      </c>
      <c r="H390" s="47" t="n">
        <v>0</v>
      </c>
      <c r="I390" s="47" t="n">
        <f aca="false">SUM(G390:H390)</f>
        <v>26.27</v>
      </c>
      <c r="J390" s="47" t="n">
        <f aca="false">G390*F390</f>
        <v>78.81</v>
      </c>
      <c r="K390" s="47" t="n">
        <f aca="false">H390*F390</f>
        <v>0</v>
      </c>
      <c r="L390" s="47" t="n">
        <f aca="false">I390*F390</f>
        <v>78.81</v>
      </c>
      <c r="M390" s="48" t="n">
        <f aca="false">L390*(1+$M$4)</f>
        <v>99.316362</v>
      </c>
      <c r="N390" s="49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  <c r="AC390" s="50"/>
      <c r="AD390" s="50"/>
      <c r="AE390" s="50"/>
      <c r="AF390" s="50"/>
      <c r="AG390" s="50"/>
      <c r="AH390" s="50"/>
      <c r="AI390" s="50"/>
      <c r="AJ390" s="50"/>
      <c r="AK390" s="50"/>
      <c r="AL390" s="50"/>
      <c r="AM390" s="50"/>
      <c r="AN390" s="50"/>
      <c r="AO390" s="50"/>
      <c r="AP390" s="50"/>
      <c r="AQ390" s="50"/>
      <c r="AR390" s="50"/>
      <c r="AS390" s="50"/>
      <c r="AT390" s="50"/>
      <c r="AU390" s="50"/>
      <c r="AV390" s="50"/>
      <c r="AW390" s="50"/>
      <c r="AX390" s="50"/>
      <c r="AY390" s="50"/>
    </row>
    <row r="391" customFormat="false" ht="42.15" hidden="false" customHeight="false" outlineLevel="0" collapsed="false">
      <c r="A391" s="40" t="s">
        <v>1025</v>
      </c>
      <c r="B391" s="41" t="s">
        <v>1026</v>
      </c>
      <c r="C391" s="42" t="s">
        <v>1027</v>
      </c>
      <c r="D391" s="52" t="s">
        <v>1028</v>
      </c>
      <c r="E391" s="44" t="s">
        <v>816</v>
      </c>
      <c r="F391" s="84" t="n">
        <v>1</v>
      </c>
      <c r="G391" s="47" t="n">
        <v>248.17</v>
      </c>
      <c r="H391" s="47" t="n">
        <v>193.05</v>
      </c>
      <c r="I391" s="47" t="n">
        <f aca="false">SUM(G391:H391)</f>
        <v>441.22</v>
      </c>
      <c r="J391" s="47" t="n">
        <f aca="false">G391*F391</f>
        <v>248.17</v>
      </c>
      <c r="K391" s="47" t="n">
        <f aca="false">H391*F391</f>
        <v>193.05</v>
      </c>
      <c r="L391" s="47" t="n">
        <f aca="false">I391*F391</f>
        <v>441.22</v>
      </c>
      <c r="M391" s="48" t="n">
        <f aca="false">L391*(1+$M$4)</f>
        <v>556.025444</v>
      </c>
      <c r="N391" s="49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  <c r="AG391" s="50"/>
      <c r="AH391" s="50"/>
      <c r="AI391" s="50"/>
      <c r="AJ391" s="50"/>
      <c r="AK391" s="50"/>
      <c r="AL391" s="50"/>
      <c r="AM391" s="50"/>
      <c r="AN391" s="50"/>
      <c r="AO391" s="50"/>
      <c r="AP391" s="50"/>
      <c r="AQ391" s="50"/>
      <c r="AR391" s="50"/>
      <c r="AS391" s="50"/>
      <c r="AT391" s="50"/>
      <c r="AU391" s="50"/>
      <c r="AV391" s="50"/>
      <c r="AW391" s="50"/>
      <c r="AX391" s="50"/>
      <c r="AY391" s="50"/>
    </row>
    <row r="392" customFormat="false" ht="12.75" hidden="false" customHeight="true" outlineLevel="0" collapsed="false">
      <c r="A392" s="63"/>
      <c r="B392" s="64"/>
      <c r="C392" s="63"/>
      <c r="D392" s="3"/>
      <c r="E392" s="13"/>
      <c r="F392" s="65"/>
      <c r="G392" s="13"/>
      <c r="H392" s="13"/>
      <c r="I392" s="13"/>
      <c r="J392" s="13"/>
      <c r="K392" s="13"/>
      <c r="L392" s="13"/>
      <c r="M392" s="13"/>
      <c r="N392" s="2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</row>
    <row r="393" customFormat="false" ht="12.75" hidden="false" customHeight="true" outlineLevel="0" collapsed="false">
      <c r="A393" s="152" t="s">
        <v>1029</v>
      </c>
      <c r="B393" s="152"/>
      <c r="C393" s="152"/>
      <c r="D393" s="142" t="s">
        <v>1030</v>
      </c>
      <c r="E393" s="142"/>
      <c r="F393" s="142"/>
      <c r="G393" s="142"/>
      <c r="H393" s="142"/>
      <c r="I393" s="142"/>
      <c r="J393" s="31" t="e">
        <f aca="false">SUM(J394:J397)</f>
        <v>#REF!</v>
      </c>
      <c r="K393" s="31" t="e">
        <f aca="false">SUM(K394:K397)</f>
        <v>#REF!</v>
      </c>
      <c r="L393" s="31" t="e">
        <f aca="false">SUM(L394:L397)</f>
        <v>#REF!</v>
      </c>
      <c r="M393" s="31" t="e">
        <f aca="false">SUM(M394:M397)</f>
        <v>#REF!</v>
      </c>
      <c r="N393" s="2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</row>
    <row r="394" customFormat="false" ht="31.9" hidden="false" customHeight="false" outlineLevel="0" collapsed="false">
      <c r="A394" s="40" t="s">
        <v>1031</v>
      </c>
      <c r="B394" s="41" t="s">
        <v>1032</v>
      </c>
      <c r="C394" s="42" t="s">
        <v>1033</v>
      </c>
      <c r="D394" s="52" t="s">
        <v>1034</v>
      </c>
      <c r="E394" s="44" t="s">
        <v>816</v>
      </c>
      <c r="F394" s="84" t="n">
        <v>3</v>
      </c>
      <c r="G394" s="47" t="n">
        <v>17.49</v>
      </c>
      <c r="H394" s="47" t="n">
        <v>14.61</v>
      </c>
      <c r="I394" s="47" t="n">
        <f aca="false">SUM(G394:H394)</f>
        <v>32.1</v>
      </c>
      <c r="J394" s="47" t="n">
        <f aca="false">G394*F394</f>
        <v>52.47</v>
      </c>
      <c r="K394" s="47" t="n">
        <f aca="false">H394*F394</f>
        <v>43.83</v>
      </c>
      <c r="L394" s="47" t="n">
        <f aca="false">I394*F394</f>
        <v>96.3</v>
      </c>
      <c r="M394" s="48" t="n">
        <f aca="false">L394*(1+$M$4)</f>
        <v>121.35726</v>
      </c>
      <c r="N394" s="49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  <c r="AN394" s="50"/>
      <c r="AO394" s="50"/>
      <c r="AP394" s="50"/>
      <c r="AQ394" s="50"/>
      <c r="AR394" s="50"/>
      <c r="AS394" s="50"/>
      <c r="AT394" s="50"/>
      <c r="AU394" s="50"/>
      <c r="AV394" s="50"/>
      <c r="AW394" s="50"/>
      <c r="AX394" s="50"/>
      <c r="AY394" s="50"/>
    </row>
    <row r="395" customFormat="false" ht="31.9" hidden="false" customHeight="false" outlineLevel="0" collapsed="false">
      <c r="A395" s="40" t="s">
        <v>1035</v>
      </c>
      <c r="B395" s="41" t="s">
        <v>1036</v>
      </c>
      <c r="C395" s="42" t="s">
        <v>1037</v>
      </c>
      <c r="D395" s="52" t="s">
        <v>1038</v>
      </c>
      <c r="E395" s="44" t="s">
        <v>816</v>
      </c>
      <c r="F395" s="84" t="n">
        <v>7</v>
      </c>
      <c r="G395" s="47" t="e">
        <f aca="false">#REF!</f>
        <v>#REF!</v>
      </c>
      <c r="H395" s="47" t="e">
        <f aca="false">#REF!</f>
        <v>#REF!</v>
      </c>
      <c r="I395" s="47" t="e">
        <f aca="false">SUM(G395:H395)</f>
        <v>#REF!</v>
      </c>
      <c r="J395" s="47" t="e">
        <f aca="false">G395*F395</f>
        <v>#REF!</v>
      </c>
      <c r="K395" s="47" t="e">
        <f aca="false">H395*F395</f>
        <v>#REF!</v>
      </c>
      <c r="L395" s="47" t="e">
        <f aca="false">I395*F395</f>
        <v>#REF!</v>
      </c>
      <c r="M395" s="48" t="e">
        <f aca="false">L395*(1+$M$4)</f>
        <v>#REF!</v>
      </c>
      <c r="N395" s="49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  <c r="AC395" s="50"/>
      <c r="AD395" s="50"/>
      <c r="AE395" s="50"/>
      <c r="AF395" s="50"/>
      <c r="AG395" s="50"/>
      <c r="AH395" s="50"/>
      <c r="AI395" s="50"/>
      <c r="AJ395" s="50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50"/>
      <c r="AV395" s="50"/>
      <c r="AW395" s="50"/>
      <c r="AX395" s="50"/>
      <c r="AY395" s="50"/>
    </row>
    <row r="396" customFormat="false" ht="42.15" hidden="false" customHeight="false" outlineLevel="0" collapsed="false">
      <c r="A396" s="40" t="s">
        <v>1039</v>
      </c>
      <c r="B396" s="41" t="s">
        <v>1040</v>
      </c>
      <c r="C396" s="42" t="s">
        <v>1041</v>
      </c>
      <c r="D396" s="52" t="s">
        <v>1042</v>
      </c>
      <c r="E396" s="44" t="s">
        <v>816</v>
      </c>
      <c r="F396" s="84" t="n">
        <v>3</v>
      </c>
      <c r="G396" s="47" t="n">
        <v>107.99</v>
      </c>
      <c r="H396" s="47" t="n">
        <v>147.84</v>
      </c>
      <c r="I396" s="47" t="n">
        <f aca="false">SUM(G396:H396)</f>
        <v>255.83</v>
      </c>
      <c r="J396" s="47" t="n">
        <f aca="false">G396*F396</f>
        <v>323.97</v>
      </c>
      <c r="K396" s="47" t="n">
        <f aca="false">H396*F396</f>
        <v>443.52</v>
      </c>
      <c r="L396" s="47" t="n">
        <f aca="false">I396*F396</f>
        <v>767.49</v>
      </c>
      <c r="M396" s="48" t="n">
        <f aca="false">L396*(1+$M$4)</f>
        <v>967.190898</v>
      </c>
      <c r="N396" s="49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  <c r="AC396" s="50"/>
      <c r="AD396" s="50"/>
      <c r="AE396" s="50"/>
      <c r="AF396" s="50"/>
      <c r="AG396" s="50"/>
      <c r="AH396" s="50"/>
      <c r="AI396" s="50"/>
      <c r="AJ396" s="50"/>
      <c r="AK396" s="50"/>
      <c r="AL396" s="50"/>
      <c r="AM396" s="50"/>
      <c r="AN396" s="50"/>
      <c r="AO396" s="50"/>
      <c r="AP396" s="50"/>
      <c r="AQ396" s="50"/>
      <c r="AR396" s="50"/>
      <c r="AS396" s="50"/>
      <c r="AT396" s="50"/>
      <c r="AU396" s="50"/>
      <c r="AV396" s="50"/>
      <c r="AW396" s="50"/>
      <c r="AX396" s="50"/>
      <c r="AY396" s="50"/>
    </row>
    <row r="397" customFormat="false" ht="42.15" hidden="false" customHeight="false" outlineLevel="0" collapsed="false">
      <c r="A397" s="40" t="s">
        <v>1043</v>
      </c>
      <c r="B397" s="41" t="s">
        <v>1044</v>
      </c>
      <c r="C397" s="42" t="s">
        <v>246</v>
      </c>
      <c r="D397" s="52" t="s">
        <v>247</v>
      </c>
      <c r="E397" s="44" t="s">
        <v>905</v>
      </c>
      <c r="F397" s="84" t="n">
        <v>109.25</v>
      </c>
      <c r="G397" s="47" t="n">
        <v>3.67</v>
      </c>
      <c r="H397" s="47" t="n">
        <v>1.16</v>
      </c>
      <c r="I397" s="47" t="n">
        <f aca="false">SUM(G397:H397)</f>
        <v>4.83</v>
      </c>
      <c r="J397" s="47" t="n">
        <f aca="false">G397*F397</f>
        <v>400.9475</v>
      </c>
      <c r="K397" s="47" t="n">
        <f aca="false">H397*F397</f>
        <v>126.73</v>
      </c>
      <c r="L397" s="47" t="n">
        <f aca="false">I397*F397</f>
        <v>527.6775</v>
      </c>
      <c r="M397" s="48" t="n">
        <f aca="false">L397*(1+$M$4)</f>
        <v>664.9791855</v>
      </c>
      <c r="N397" s="2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</row>
    <row r="398" customFormat="false" ht="12.75" hidden="false" customHeight="true" outlineLevel="0" collapsed="false">
      <c r="A398" s="63"/>
      <c r="B398" s="64"/>
      <c r="C398" s="63"/>
      <c r="D398" s="3"/>
      <c r="E398" s="13"/>
      <c r="F398" s="65"/>
      <c r="G398" s="13"/>
      <c r="H398" s="13"/>
      <c r="I398" s="13"/>
      <c r="J398" s="13"/>
      <c r="K398" s="13"/>
      <c r="L398" s="13"/>
      <c r="M398" s="13"/>
      <c r="N398" s="2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</row>
    <row r="399" customFormat="false" ht="12.75" hidden="false" customHeight="true" outlineLevel="0" collapsed="false">
      <c r="A399" s="140" t="s">
        <v>1045</v>
      </c>
      <c r="B399" s="141"/>
      <c r="C399" s="29"/>
      <c r="D399" s="142" t="s">
        <v>1046</v>
      </c>
      <c r="E399" s="142"/>
      <c r="F399" s="142"/>
      <c r="G399" s="142"/>
      <c r="H399" s="142"/>
      <c r="I399" s="142"/>
      <c r="J399" s="31" t="n">
        <f aca="false">J401</f>
        <v>9871.94805</v>
      </c>
      <c r="K399" s="31" t="n">
        <f aca="false">K401</f>
        <v>3664.5896</v>
      </c>
      <c r="L399" s="31" t="n">
        <f aca="false">L401</f>
        <v>13536.53765</v>
      </c>
      <c r="M399" s="31" t="n">
        <f aca="false">M401</f>
        <v>17058.74474653</v>
      </c>
      <c r="N399" s="26" t="n">
        <f aca="false">M399</f>
        <v>17058.74474653</v>
      </c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</row>
    <row r="400" customFormat="false" ht="12.75" hidden="false" customHeight="true" outlineLevel="0" collapsed="false">
      <c r="A400" s="143"/>
      <c r="B400" s="143"/>
      <c r="C400" s="143"/>
      <c r="D400" s="144"/>
      <c r="E400" s="145"/>
      <c r="F400" s="146"/>
      <c r="G400" s="145"/>
      <c r="H400" s="145"/>
      <c r="I400" s="145"/>
      <c r="J400" s="59"/>
      <c r="K400" s="59"/>
      <c r="L400" s="59"/>
      <c r="M400" s="59"/>
      <c r="N400" s="2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</row>
    <row r="401" customFormat="false" ht="12.75" hidden="false" customHeight="true" outlineLevel="0" collapsed="false">
      <c r="A401" s="152" t="s">
        <v>1047</v>
      </c>
      <c r="B401" s="152"/>
      <c r="C401" s="152"/>
      <c r="D401" s="142" t="s">
        <v>681</v>
      </c>
      <c r="E401" s="142"/>
      <c r="F401" s="142"/>
      <c r="G401" s="142"/>
      <c r="H401" s="142"/>
      <c r="I401" s="142"/>
      <c r="J401" s="31" t="n">
        <f aca="false">SUM(J402:J408)</f>
        <v>9871.94805</v>
      </c>
      <c r="K401" s="31" t="n">
        <f aca="false">SUM(K402:K408)</f>
        <v>3664.5896</v>
      </c>
      <c r="L401" s="31" t="n">
        <f aca="false">SUM(L402:L408)</f>
        <v>13536.53765</v>
      </c>
      <c r="M401" s="31" t="n">
        <f aca="false">SUM(M402:M408)</f>
        <v>17058.74474653</v>
      </c>
      <c r="N401" s="2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</row>
    <row r="402" customFormat="false" ht="31.9" hidden="false" customHeight="false" outlineLevel="0" collapsed="false">
      <c r="A402" s="40" t="s">
        <v>1048</v>
      </c>
      <c r="B402" s="41" t="s">
        <v>618</v>
      </c>
      <c r="C402" s="42" t="s">
        <v>619</v>
      </c>
      <c r="D402" s="52" t="s">
        <v>620</v>
      </c>
      <c r="E402" s="44" t="s">
        <v>621</v>
      </c>
      <c r="F402" s="84" t="n">
        <v>83.5</v>
      </c>
      <c r="G402" s="47" t="n">
        <v>7.5</v>
      </c>
      <c r="H402" s="47" t="n">
        <v>17.23</v>
      </c>
      <c r="I402" s="47" t="n">
        <f aca="false">SUM(G402:H402)</f>
        <v>24.73</v>
      </c>
      <c r="J402" s="47" t="n">
        <f aca="false">G402*F402</f>
        <v>626.25</v>
      </c>
      <c r="K402" s="47" t="n">
        <f aca="false">H402*F402</f>
        <v>1438.705</v>
      </c>
      <c r="L402" s="47" t="n">
        <f aca="false">I402*F402</f>
        <v>2064.955</v>
      </c>
      <c r="M402" s="48" t="n">
        <f aca="false">L402*(1+$M$4)</f>
        <v>2602.256291</v>
      </c>
      <c r="N402" s="49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  <c r="AC402" s="50"/>
      <c r="AD402" s="50"/>
      <c r="AE402" s="50"/>
      <c r="AF402" s="50"/>
      <c r="AG402" s="50"/>
      <c r="AH402" s="50"/>
      <c r="AI402" s="50"/>
      <c r="AJ402" s="50"/>
      <c r="AK402" s="50"/>
      <c r="AL402" s="50"/>
      <c r="AM402" s="50"/>
      <c r="AN402" s="50"/>
      <c r="AO402" s="50"/>
      <c r="AP402" s="50"/>
      <c r="AQ402" s="50"/>
      <c r="AR402" s="50"/>
      <c r="AS402" s="50"/>
      <c r="AT402" s="50"/>
      <c r="AU402" s="50"/>
      <c r="AV402" s="50"/>
      <c r="AW402" s="50"/>
      <c r="AX402" s="50"/>
      <c r="AY402" s="50"/>
    </row>
    <row r="403" customFormat="false" ht="42.15" hidden="false" customHeight="false" outlineLevel="0" collapsed="false">
      <c r="A403" s="40" t="s">
        <v>1049</v>
      </c>
      <c r="B403" s="41" t="s">
        <v>623</v>
      </c>
      <c r="C403" s="42" t="s">
        <v>481</v>
      </c>
      <c r="D403" s="52" t="s">
        <v>482</v>
      </c>
      <c r="E403" s="44" t="s">
        <v>625</v>
      </c>
      <c r="F403" s="84" t="n">
        <v>2.5038</v>
      </c>
      <c r="G403" s="47" t="n">
        <v>372.95</v>
      </c>
      <c r="H403" s="47" t="n">
        <v>66.6</v>
      </c>
      <c r="I403" s="47" t="n">
        <f aca="false">SUM(G403:H403)</f>
        <v>439.55</v>
      </c>
      <c r="J403" s="47" t="n">
        <f aca="false">G403*F403</f>
        <v>933.79221</v>
      </c>
      <c r="K403" s="47" t="n">
        <f aca="false">H403*F403</f>
        <v>166.75308</v>
      </c>
      <c r="L403" s="47" t="n">
        <f aca="false">I403*F403</f>
        <v>1100.54529</v>
      </c>
      <c r="M403" s="48" t="n">
        <f aca="false">L403*(1+$M$4)</f>
        <v>1386.907174458</v>
      </c>
      <c r="N403" s="49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  <c r="AC403" s="50"/>
      <c r="AD403" s="50"/>
      <c r="AE403" s="50"/>
      <c r="AF403" s="50"/>
      <c r="AG403" s="50"/>
      <c r="AH403" s="50"/>
      <c r="AI403" s="50"/>
      <c r="AJ403" s="50"/>
      <c r="AK403" s="50"/>
      <c r="AL403" s="50"/>
      <c r="AM403" s="50"/>
      <c r="AN403" s="50"/>
      <c r="AO403" s="50"/>
      <c r="AP403" s="50"/>
      <c r="AQ403" s="50"/>
      <c r="AR403" s="50"/>
      <c r="AS403" s="50"/>
      <c r="AT403" s="50"/>
      <c r="AU403" s="50"/>
      <c r="AV403" s="50"/>
      <c r="AW403" s="50"/>
      <c r="AX403" s="50"/>
      <c r="AY403" s="50"/>
    </row>
    <row r="404" customFormat="false" ht="42.15" hidden="false" customHeight="false" outlineLevel="0" collapsed="false">
      <c r="A404" s="40" t="s">
        <v>1050</v>
      </c>
      <c r="B404" s="41" t="s">
        <v>627</v>
      </c>
      <c r="C404" s="42" t="s">
        <v>296</v>
      </c>
      <c r="D404" s="52" t="s">
        <v>297</v>
      </c>
      <c r="E404" s="44" t="s">
        <v>621</v>
      </c>
      <c r="F404" s="84" t="n">
        <v>83.5</v>
      </c>
      <c r="G404" s="47" t="n">
        <v>75.45</v>
      </c>
      <c r="H404" s="47" t="n">
        <v>8.62</v>
      </c>
      <c r="I404" s="47" t="n">
        <f aca="false">SUM(G404:H404)</f>
        <v>84.07</v>
      </c>
      <c r="J404" s="47" t="n">
        <f aca="false">G404*F404</f>
        <v>6300.075</v>
      </c>
      <c r="K404" s="47" t="n">
        <f aca="false">H404*F404</f>
        <v>719.77</v>
      </c>
      <c r="L404" s="47" t="n">
        <f aca="false">I404*F404</f>
        <v>7019.845</v>
      </c>
      <c r="M404" s="48" t="n">
        <f aca="false">L404*(1+$M$4)</f>
        <v>8846.408669</v>
      </c>
      <c r="N404" s="49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50"/>
      <c r="AE404" s="50"/>
      <c r="AF404" s="50"/>
      <c r="AG404" s="50"/>
      <c r="AH404" s="50"/>
      <c r="AI404" s="50"/>
      <c r="AJ404" s="50"/>
      <c r="AK404" s="50"/>
      <c r="AL404" s="50"/>
      <c r="AM404" s="50"/>
      <c r="AN404" s="50"/>
      <c r="AO404" s="50"/>
      <c r="AP404" s="50"/>
      <c r="AQ404" s="50"/>
      <c r="AR404" s="50"/>
      <c r="AS404" s="50"/>
      <c r="AT404" s="50"/>
      <c r="AU404" s="50"/>
      <c r="AV404" s="50"/>
      <c r="AW404" s="50"/>
      <c r="AX404" s="50"/>
      <c r="AY404" s="50"/>
    </row>
    <row r="405" customFormat="false" ht="42.15" hidden="false" customHeight="false" outlineLevel="0" collapsed="false">
      <c r="A405" s="40" t="s">
        <v>1051</v>
      </c>
      <c r="B405" s="41" t="s">
        <v>629</v>
      </c>
      <c r="C405" s="42" t="s">
        <v>296</v>
      </c>
      <c r="D405" s="52" t="s">
        <v>297</v>
      </c>
      <c r="E405" s="44" t="s">
        <v>621</v>
      </c>
      <c r="F405" s="84" t="n">
        <v>4.992</v>
      </c>
      <c r="G405" s="47" t="n">
        <v>75.45</v>
      </c>
      <c r="H405" s="47" t="n">
        <v>8.62</v>
      </c>
      <c r="I405" s="47" t="n">
        <f aca="false">SUM(G405:H405)</f>
        <v>84.07</v>
      </c>
      <c r="J405" s="47" t="n">
        <f aca="false">G405*F405</f>
        <v>376.6464</v>
      </c>
      <c r="K405" s="47" t="n">
        <f aca="false">H405*F405</f>
        <v>43.03104</v>
      </c>
      <c r="L405" s="47" t="n">
        <f aca="false">I405*F405</f>
        <v>419.67744</v>
      </c>
      <c r="M405" s="48" t="n">
        <f aca="false">L405*(1+$M$4)</f>
        <v>528.877509888</v>
      </c>
      <c r="N405" s="49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  <c r="AC405" s="50"/>
      <c r="AD405" s="50"/>
      <c r="AE405" s="50"/>
      <c r="AF405" s="50"/>
      <c r="AG405" s="50"/>
      <c r="AH405" s="50"/>
      <c r="AI405" s="50"/>
      <c r="AJ405" s="50"/>
      <c r="AK405" s="50"/>
      <c r="AL405" s="50"/>
      <c r="AM405" s="50"/>
      <c r="AN405" s="50"/>
      <c r="AO405" s="50"/>
      <c r="AP405" s="50"/>
      <c r="AQ405" s="50"/>
      <c r="AR405" s="50"/>
      <c r="AS405" s="50"/>
      <c r="AT405" s="50"/>
      <c r="AU405" s="50"/>
      <c r="AV405" s="50"/>
      <c r="AW405" s="50"/>
      <c r="AX405" s="50"/>
      <c r="AY405" s="50"/>
    </row>
    <row r="406" customFormat="false" ht="21.65" hidden="false" customHeight="false" outlineLevel="0" collapsed="false">
      <c r="A406" s="40" t="s">
        <v>1052</v>
      </c>
      <c r="B406" s="41" t="s">
        <v>631</v>
      </c>
      <c r="C406" s="42" t="s">
        <v>323</v>
      </c>
      <c r="D406" s="52" t="s">
        <v>324</v>
      </c>
      <c r="E406" s="44" t="s">
        <v>621</v>
      </c>
      <c r="F406" s="84" t="n">
        <v>156.378</v>
      </c>
      <c r="G406" s="47" t="n">
        <v>2.25</v>
      </c>
      <c r="H406" s="47" t="n">
        <v>1.85</v>
      </c>
      <c r="I406" s="47" t="n">
        <f aca="false">SUM(G406:H406)</f>
        <v>4.1</v>
      </c>
      <c r="J406" s="47" t="n">
        <f aca="false">G406*F406</f>
        <v>351.8505</v>
      </c>
      <c r="K406" s="47" t="n">
        <f aca="false">H406*F406</f>
        <v>289.2993</v>
      </c>
      <c r="L406" s="47" t="n">
        <f aca="false">I406*F406</f>
        <v>641.1498</v>
      </c>
      <c r="M406" s="48" t="n">
        <f aca="false">L406*(1+$M$4)</f>
        <v>807.97697796</v>
      </c>
      <c r="N406" s="49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  <c r="AC406" s="50"/>
      <c r="AD406" s="50"/>
      <c r="AE406" s="50"/>
      <c r="AF406" s="50"/>
      <c r="AG406" s="50"/>
      <c r="AH406" s="50"/>
      <c r="AI406" s="50"/>
      <c r="AJ406" s="50"/>
      <c r="AK406" s="50"/>
      <c r="AL406" s="50"/>
      <c r="AM406" s="50"/>
      <c r="AN406" s="50"/>
      <c r="AO406" s="50"/>
      <c r="AP406" s="50"/>
      <c r="AQ406" s="50"/>
      <c r="AR406" s="50"/>
      <c r="AS406" s="50"/>
      <c r="AT406" s="50"/>
      <c r="AU406" s="50"/>
      <c r="AV406" s="50"/>
      <c r="AW406" s="50"/>
      <c r="AX406" s="50"/>
      <c r="AY406" s="50"/>
    </row>
    <row r="407" customFormat="false" ht="31.9" hidden="false" customHeight="false" outlineLevel="0" collapsed="false">
      <c r="A407" s="40" t="s">
        <v>1053</v>
      </c>
      <c r="B407" s="41" t="s">
        <v>633</v>
      </c>
      <c r="C407" s="42" t="s">
        <v>517</v>
      </c>
      <c r="D407" s="52" t="s">
        <v>518</v>
      </c>
      <c r="E407" s="44" t="s">
        <v>621</v>
      </c>
      <c r="F407" s="84" t="n">
        <v>74.88</v>
      </c>
      <c r="G407" s="47" t="n">
        <v>8.29</v>
      </c>
      <c r="H407" s="47" t="n">
        <v>8.54</v>
      </c>
      <c r="I407" s="47" t="n">
        <f aca="false">SUM(G407:H407)</f>
        <v>16.83</v>
      </c>
      <c r="J407" s="47" t="n">
        <f aca="false">G407*F407</f>
        <v>620.7552</v>
      </c>
      <c r="K407" s="47" t="n">
        <f aca="false">H407*F407</f>
        <v>639.4752</v>
      </c>
      <c r="L407" s="47" t="n">
        <f aca="false">I407*F407</f>
        <v>1260.2304</v>
      </c>
      <c r="M407" s="48" t="n">
        <f aca="false">L407*(1+$M$4)</f>
        <v>1588.14235008</v>
      </c>
      <c r="N407" s="49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  <c r="AC407" s="50"/>
      <c r="AD407" s="50"/>
      <c r="AE407" s="50"/>
      <c r="AF407" s="50"/>
      <c r="AG407" s="50"/>
      <c r="AH407" s="50"/>
      <c r="AI407" s="50"/>
      <c r="AJ407" s="50"/>
      <c r="AK407" s="50"/>
      <c r="AL407" s="50"/>
      <c r="AM407" s="50"/>
      <c r="AN407" s="50"/>
      <c r="AO407" s="50"/>
      <c r="AP407" s="50"/>
      <c r="AQ407" s="50"/>
      <c r="AR407" s="50"/>
      <c r="AS407" s="50"/>
      <c r="AT407" s="50"/>
      <c r="AU407" s="50"/>
      <c r="AV407" s="50"/>
      <c r="AW407" s="50"/>
      <c r="AX407" s="50"/>
      <c r="AY407" s="50"/>
    </row>
    <row r="408" customFormat="false" ht="31.9" hidden="false" customHeight="false" outlineLevel="0" collapsed="false">
      <c r="A408" s="40" t="s">
        <v>1054</v>
      </c>
      <c r="B408" s="41" t="s">
        <v>635</v>
      </c>
      <c r="C408" s="42" t="s">
        <v>521</v>
      </c>
      <c r="D408" s="52" t="s">
        <v>522</v>
      </c>
      <c r="E408" s="44" t="s">
        <v>621</v>
      </c>
      <c r="F408" s="84" t="n">
        <v>81.498</v>
      </c>
      <c r="G408" s="47" t="n">
        <v>8.13</v>
      </c>
      <c r="H408" s="47" t="n">
        <v>4.51</v>
      </c>
      <c r="I408" s="47" t="n">
        <f aca="false">SUM(G408:H408)</f>
        <v>12.64</v>
      </c>
      <c r="J408" s="47" t="n">
        <f aca="false">G408*F408</f>
        <v>662.57874</v>
      </c>
      <c r="K408" s="47" t="n">
        <f aca="false">H408*F408</f>
        <v>367.55598</v>
      </c>
      <c r="L408" s="47" t="n">
        <f aca="false">I408*F408</f>
        <v>1030.13472</v>
      </c>
      <c r="M408" s="48" t="n">
        <f aca="false">L408*(1+$M$4)</f>
        <v>1298.175774144</v>
      </c>
      <c r="N408" s="49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  <c r="AC408" s="50"/>
      <c r="AD408" s="50"/>
      <c r="AE408" s="50"/>
      <c r="AF408" s="50"/>
      <c r="AG408" s="50"/>
      <c r="AH408" s="50"/>
      <c r="AI408" s="50"/>
      <c r="AJ408" s="50"/>
      <c r="AK408" s="50"/>
      <c r="AL408" s="50"/>
      <c r="AM408" s="50"/>
      <c r="AN408" s="50"/>
      <c r="AO408" s="50"/>
      <c r="AP408" s="50"/>
      <c r="AQ408" s="50"/>
      <c r="AR408" s="50"/>
      <c r="AS408" s="50"/>
      <c r="AT408" s="50"/>
      <c r="AU408" s="50"/>
      <c r="AV408" s="50"/>
      <c r="AW408" s="50"/>
      <c r="AX408" s="50"/>
      <c r="AY408" s="50"/>
    </row>
    <row r="409" customFormat="false" ht="12.75" hidden="false" customHeight="true" outlineLevel="0" collapsed="false">
      <c r="A409" s="63"/>
      <c r="B409" s="64"/>
      <c r="C409" s="63"/>
      <c r="D409" s="3"/>
      <c r="E409" s="13"/>
      <c r="F409" s="65"/>
      <c r="G409" s="13"/>
      <c r="H409" s="13"/>
      <c r="I409" s="13"/>
      <c r="J409" s="13"/>
      <c r="K409" s="13"/>
      <c r="L409" s="13"/>
      <c r="M409" s="13"/>
      <c r="N409" s="2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</row>
    <row r="410" customFormat="false" ht="12.75" hidden="false" customHeight="true" outlineLevel="0" collapsed="false">
      <c r="A410" s="140" t="s">
        <v>1055</v>
      </c>
      <c r="B410" s="141"/>
      <c r="C410" s="29"/>
      <c r="D410" s="142" t="s">
        <v>813</v>
      </c>
      <c r="E410" s="142"/>
      <c r="F410" s="142"/>
      <c r="G410" s="142"/>
      <c r="H410" s="142"/>
      <c r="I410" s="142"/>
      <c r="J410" s="31" t="n">
        <f aca="false">J412</f>
        <v>488.24</v>
      </c>
      <c r="K410" s="31" t="n">
        <f aca="false">K412</f>
        <v>150.62</v>
      </c>
      <c r="L410" s="31" t="n">
        <f aca="false">L412</f>
        <v>638.86</v>
      </c>
      <c r="M410" s="31" t="n">
        <f aca="false">M412</f>
        <v>805.091372</v>
      </c>
      <c r="N410" s="26" t="n">
        <f aca="false">M410</f>
        <v>805.091372</v>
      </c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</row>
    <row r="411" customFormat="false" ht="12.75" hidden="false" customHeight="true" outlineLevel="0" collapsed="false">
      <c r="A411" s="143"/>
      <c r="B411" s="143"/>
      <c r="C411" s="143"/>
      <c r="D411" s="144"/>
      <c r="E411" s="145"/>
      <c r="F411" s="146"/>
      <c r="G411" s="145"/>
      <c r="H411" s="145"/>
      <c r="I411" s="145"/>
      <c r="J411" s="59"/>
      <c r="K411" s="59"/>
      <c r="L411" s="59"/>
      <c r="M411" s="59"/>
      <c r="N411" s="2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</row>
    <row r="412" customFormat="false" ht="12.75" hidden="false" customHeight="true" outlineLevel="0" collapsed="false">
      <c r="A412" s="152" t="s">
        <v>1056</v>
      </c>
      <c r="B412" s="152"/>
      <c r="C412" s="152"/>
      <c r="D412" s="142" t="s">
        <v>1057</v>
      </c>
      <c r="E412" s="142"/>
      <c r="F412" s="142"/>
      <c r="G412" s="142"/>
      <c r="H412" s="142"/>
      <c r="I412" s="142"/>
      <c r="J412" s="31" t="n">
        <f aca="false">SUM(J413)</f>
        <v>488.24</v>
      </c>
      <c r="K412" s="31" t="n">
        <f aca="false">SUM(K413)</f>
        <v>150.62</v>
      </c>
      <c r="L412" s="31" t="n">
        <f aca="false">SUM(L413)</f>
        <v>638.86</v>
      </c>
      <c r="M412" s="31" t="n">
        <f aca="false">SUM(M413)</f>
        <v>805.091372</v>
      </c>
      <c r="N412" s="2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</row>
    <row r="413" customFormat="false" ht="42.15" hidden="false" customHeight="false" outlineLevel="0" collapsed="false">
      <c r="A413" s="40" t="s">
        <v>1058</v>
      </c>
      <c r="B413" s="41" t="s">
        <v>1059</v>
      </c>
      <c r="C413" s="42" t="s">
        <v>1060</v>
      </c>
      <c r="D413" s="52" t="s">
        <v>1061</v>
      </c>
      <c r="E413" s="44" t="s">
        <v>816</v>
      </c>
      <c r="F413" s="84" t="n">
        <v>34</v>
      </c>
      <c r="G413" s="47" t="n">
        <v>14.36</v>
      </c>
      <c r="H413" s="47" t="n">
        <v>4.43</v>
      </c>
      <c r="I413" s="47" t="n">
        <f aca="false">SUM(G413:H413)</f>
        <v>18.79</v>
      </c>
      <c r="J413" s="47" t="n">
        <f aca="false">G413*F413</f>
        <v>488.24</v>
      </c>
      <c r="K413" s="47" t="n">
        <f aca="false">H413*F413</f>
        <v>150.62</v>
      </c>
      <c r="L413" s="47" t="n">
        <f aca="false">I413*F413</f>
        <v>638.86</v>
      </c>
      <c r="M413" s="48" t="n">
        <f aca="false">L413*(1+$M$4)</f>
        <v>805.091372</v>
      </c>
      <c r="N413" s="49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  <c r="AC413" s="50"/>
      <c r="AD413" s="50"/>
      <c r="AE413" s="50"/>
      <c r="AF413" s="50"/>
      <c r="AG413" s="50"/>
      <c r="AH413" s="50"/>
      <c r="AI413" s="50"/>
      <c r="AJ413" s="50"/>
      <c r="AK413" s="50"/>
      <c r="AL413" s="50"/>
      <c r="AM413" s="50"/>
      <c r="AN413" s="50"/>
      <c r="AO413" s="50"/>
      <c r="AP413" s="50"/>
      <c r="AQ413" s="50"/>
      <c r="AR413" s="50"/>
      <c r="AS413" s="50"/>
      <c r="AT413" s="50"/>
      <c r="AU413" s="50"/>
      <c r="AV413" s="50"/>
      <c r="AW413" s="50"/>
      <c r="AX413" s="50"/>
      <c r="AY413" s="50"/>
    </row>
    <row r="414" customFormat="false" ht="12.75" hidden="false" customHeight="true" outlineLevel="0" collapsed="false">
      <c r="A414" s="63"/>
      <c r="B414" s="64"/>
      <c r="C414" s="63"/>
      <c r="D414" s="3"/>
      <c r="E414" s="13"/>
      <c r="F414" s="65"/>
      <c r="G414" s="13"/>
      <c r="H414" s="13"/>
      <c r="I414" s="13"/>
      <c r="J414" s="13"/>
      <c r="K414" s="13"/>
      <c r="L414" s="13"/>
      <c r="M414" s="13"/>
      <c r="N414" s="2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</row>
    <row r="415" customFormat="false" ht="12.75" hidden="false" customHeight="true" outlineLevel="0" collapsed="false">
      <c r="A415" s="140" t="s">
        <v>1062</v>
      </c>
      <c r="B415" s="141"/>
      <c r="C415" s="29"/>
      <c r="D415" s="142" t="s">
        <v>1063</v>
      </c>
      <c r="E415" s="142"/>
      <c r="F415" s="142"/>
      <c r="G415" s="142"/>
      <c r="H415" s="142"/>
      <c r="I415" s="142"/>
      <c r="J415" s="31" t="n">
        <f aca="false">SUM(J416:J418)</f>
        <v>1094.9895</v>
      </c>
      <c r="K415" s="31" t="n">
        <f aca="false">SUM(K416:K418)</f>
        <v>1224.1765</v>
      </c>
      <c r="L415" s="31" t="n">
        <f aca="false">SUM(L416:L418)</f>
        <v>2319.166</v>
      </c>
      <c r="M415" s="31" t="n">
        <f aca="false">SUM(M416:M418)</f>
        <v>2922.6129932</v>
      </c>
      <c r="N415" s="179" t="n">
        <f aca="false">M415</f>
        <v>2922.6129932</v>
      </c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</row>
    <row r="416" customFormat="false" ht="52.4" hidden="false" customHeight="false" outlineLevel="0" collapsed="false">
      <c r="A416" s="40" t="s">
        <v>1064</v>
      </c>
      <c r="B416" s="41" t="s">
        <v>528</v>
      </c>
      <c r="C416" s="42" t="s">
        <v>529</v>
      </c>
      <c r="D416" s="52" t="s">
        <v>530</v>
      </c>
      <c r="E416" s="44" t="s">
        <v>531</v>
      </c>
      <c r="F416" s="84" t="n">
        <v>730.3</v>
      </c>
      <c r="G416" s="47" t="n">
        <v>0.72</v>
      </c>
      <c r="H416" s="47" t="n">
        <v>1.57</v>
      </c>
      <c r="I416" s="47" t="n">
        <f aca="false">SUM(G416:H416)</f>
        <v>2.29</v>
      </c>
      <c r="J416" s="47" t="n">
        <f aca="false">G416*F416</f>
        <v>525.816</v>
      </c>
      <c r="K416" s="47" t="n">
        <f aca="false">H416*F416</f>
        <v>1146.571</v>
      </c>
      <c r="L416" s="47" t="n">
        <f aca="false">I416*F416</f>
        <v>1672.387</v>
      </c>
      <c r="M416" s="48" t="n">
        <f aca="false">L416*(1+$M$4)</f>
        <v>2107.5420974</v>
      </c>
      <c r="N416" s="49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B416" s="50"/>
      <c r="AC416" s="50"/>
      <c r="AD416" s="50"/>
      <c r="AE416" s="50"/>
      <c r="AF416" s="50"/>
      <c r="AG416" s="50"/>
      <c r="AH416" s="50"/>
      <c r="AI416" s="50"/>
      <c r="AJ416" s="50"/>
      <c r="AK416" s="50"/>
      <c r="AL416" s="50"/>
      <c r="AM416" s="50"/>
      <c r="AN416" s="50"/>
      <c r="AO416" s="50"/>
      <c r="AP416" s="50"/>
      <c r="AQ416" s="50"/>
      <c r="AR416" s="50"/>
      <c r="AS416" s="50"/>
      <c r="AT416" s="50"/>
      <c r="AU416" s="50"/>
      <c r="AV416" s="50"/>
      <c r="AW416" s="50"/>
      <c r="AX416" s="50"/>
      <c r="AY416" s="50"/>
    </row>
    <row r="417" customFormat="false" ht="52.4" hidden="false" customHeight="false" outlineLevel="0" collapsed="false">
      <c r="A417" s="40" t="s">
        <v>1065</v>
      </c>
      <c r="B417" s="41" t="s">
        <v>533</v>
      </c>
      <c r="C417" s="42" t="s">
        <v>534</v>
      </c>
      <c r="D417" s="52" t="s">
        <v>535</v>
      </c>
      <c r="E417" s="44" t="s">
        <v>536</v>
      </c>
      <c r="F417" s="84" t="n">
        <v>19.95</v>
      </c>
      <c r="G417" s="47" t="n">
        <v>7.53</v>
      </c>
      <c r="H417" s="47" t="n">
        <v>1.19</v>
      </c>
      <c r="I417" s="47" t="n">
        <f aca="false">SUM(G417:H417)</f>
        <v>8.72</v>
      </c>
      <c r="J417" s="47" t="n">
        <f aca="false">G417*F417</f>
        <v>150.2235</v>
      </c>
      <c r="K417" s="47" t="n">
        <f aca="false">H417*F417</f>
        <v>23.7405</v>
      </c>
      <c r="L417" s="47" t="n">
        <f aca="false">I417*F417</f>
        <v>173.964</v>
      </c>
      <c r="M417" s="48" t="n">
        <f aca="false">L417*(1+$M$4)</f>
        <v>219.2294328</v>
      </c>
      <c r="N417" s="49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B417" s="50"/>
      <c r="AC417" s="50"/>
      <c r="AD417" s="50"/>
      <c r="AE417" s="50"/>
      <c r="AF417" s="50"/>
      <c r="AG417" s="50"/>
      <c r="AH417" s="50"/>
      <c r="AI417" s="50"/>
      <c r="AJ417" s="50"/>
      <c r="AK417" s="50"/>
      <c r="AL417" s="50"/>
      <c r="AM417" s="50"/>
      <c r="AN417" s="50"/>
      <c r="AO417" s="50"/>
      <c r="AP417" s="50"/>
      <c r="AQ417" s="50"/>
      <c r="AR417" s="50"/>
      <c r="AS417" s="50"/>
      <c r="AT417" s="50"/>
      <c r="AU417" s="50"/>
      <c r="AV417" s="50"/>
      <c r="AW417" s="50"/>
      <c r="AX417" s="50"/>
      <c r="AY417" s="50"/>
    </row>
    <row r="418" customFormat="false" ht="42" hidden="false" customHeight="true" outlineLevel="0" collapsed="false">
      <c r="A418" s="86" t="s">
        <v>1066</v>
      </c>
      <c r="B418" s="85" t="s">
        <v>533</v>
      </c>
      <c r="C418" s="86" t="s">
        <v>538</v>
      </c>
      <c r="D418" s="87" t="s">
        <v>539</v>
      </c>
      <c r="E418" s="88" t="s">
        <v>540</v>
      </c>
      <c r="F418" s="84" t="n">
        <f aca="false">F417*10</f>
        <v>199.5</v>
      </c>
      <c r="G418" s="180" t="n">
        <v>2.1</v>
      </c>
      <c r="H418" s="180" t="n">
        <v>0.27</v>
      </c>
      <c r="I418" s="47" t="n">
        <f aca="false">SUM(G418:H418)</f>
        <v>2.37</v>
      </c>
      <c r="J418" s="47" t="n">
        <f aca="false">G418*F418</f>
        <v>418.95</v>
      </c>
      <c r="K418" s="47" t="n">
        <f aca="false">H418*F418</f>
        <v>53.865</v>
      </c>
      <c r="L418" s="47" t="n">
        <f aca="false">I418*F418</f>
        <v>472.815</v>
      </c>
      <c r="M418" s="48" t="n">
        <f aca="false">L418*(1+$M$4)</f>
        <v>595.841463</v>
      </c>
      <c r="N418" s="49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  <c r="AA418" s="62"/>
      <c r="AB418" s="62"/>
      <c r="AC418" s="62"/>
      <c r="AD418" s="62"/>
      <c r="AE418" s="62"/>
      <c r="AF418" s="62"/>
      <c r="AG418" s="62"/>
      <c r="AH418" s="62"/>
      <c r="AI418" s="62"/>
      <c r="AJ418" s="62"/>
      <c r="AK418" s="62"/>
      <c r="AL418" s="62"/>
      <c r="AM418" s="62"/>
      <c r="AN418" s="62"/>
      <c r="AO418" s="62"/>
      <c r="AP418" s="62"/>
      <c r="AQ418" s="62"/>
      <c r="AR418" s="62"/>
      <c r="AS418" s="62"/>
      <c r="AT418" s="62"/>
      <c r="AU418" s="62"/>
      <c r="AV418" s="62"/>
      <c r="AW418" s="62"/>
      <c r="AX418" s="62"/>
      <c r="AY418" s="62"/>
    </row>
    <row r="419" customFormat="false" ht="12.75" hidden="false" customHeight="true" outlineLevel="0" collapsed="false">
      <c r="A419" s="63"/>
      <c r="B419" s="64"/>
      <c r="C419" s="63"/>
      <c r="D419" s="3"/>
      <c r="E419" s="13"/>
      <c r="F419" s="65"/>
      <c r="G419" s="13"/>
      <c r="H419" s="13"/>
      <c r="I419" s="13"/>
      <c r="J419" s="13"/>
      <c r="K419" s="13"/>
      <c r="L419" s="13"/>
      <c r="M419" s="13"/>
      <c r="N419" s="2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</row>
    <row r="420" customFormat="false" ht="12.75" hidden="false" customHeight="true" outlineLevel="0" collapsed="false">
      <c r="A420" s="63"/>
      <c r="B420" s="64"/>
      <c r="C420" s="63"/>
      <c r="D420" s="3"/>
      <c r="E420" s="13"/>
      <c r="F420" s="65"/>
      <c r="G420" s="13"/>
      <c r="H420" s="13"/>
      <c r="I420" s="13"/>
      <c r="J420" s="13"/>
      <c r="K420" s="13"/>
      <c r="L420" s="13"/>
      <c r="M420" s="13"/>
      <c r="N420" s="2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</row>
    <row r="421" customFormat="false" ht="12.75" hidden="false" customHeight="true" outlineLevel="0" collapsed="false">
      <c r="A421" s="90"/>
      <c r="B421" s="91"/>
      <c r="C421" s="90"/>
      <c r="D421" s="92"/>
      <c r="E421" s="93"/>
      <c r="F421" s="94"/>
      <c r="G421" s="93"/>
      <c r="H421" s="93"/>
      <c r="I421" s="93"/>
      <c r="J421" s="93"/>
      <c r="K421" s="93"/>
      <c r="L421" s="93"/>
      <c r="M421" s="93"/>
      <c r="N421" s="2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</row>
    <row r="422" customFormat="false" ht="12.75" hidden="false" customHeight="true" outlineLevel="0" collapsed="false">
      <c r="A422" s="63"/>
      <c r="B422" s="64"/>
      <c r="C422" s="63"/>
      <c r="D422" s="3"/>
      <c r="E422" s="13"/>
      <c r="F422" s="65"/>
      <c r="G422" s="13"/>
      <c r="H422" s="13"/>
      <c r="I422" s="13"/>
      <c r="J422" s="13"/>
      <c r="K422" s="13"/>
      <c r="L422" s="13"/>
      <c r="M422" s="13"/>
      <c r="N422" s="2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</row>
    <row r="423" customFormat="false" ht="12.75" hidden="false" customHeight="true" outlineLevel="0" collapsed="false">
      <c r="A423" s="63"/>
      <c r="B423" s="64"/>
      <c r="C423" s="63"/>
      <c r="D423" s="3"/>
      <c r="E423" s="13"/>
      <c r="F423" s="65"/>
      <c r="G423" s="13"/>
      <c r="H423" s="13"/>
      <c r="I423" s="13"/>
      <c r="J423" s="13"/>
      <c r="K423" s="13"/>
      <c r="L423" s="13"/>
      <c r="M423" s="13"/>
      <c r="N423" s="2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</row>
    <row r="424" customFormat="false" ht="49.5" hidden="false" customHeight="true" outlineLevel="0" collapsed="false">
      <c r="A424" s="63"/>
      <c r="B424" s="64"/>
      <c r="C424" s="63"/>
      <c r="D424" s="3"/>
      <c r="E424" s="13"/>
      <c r="F424" s="65"/>
      <c r="G424" s="13"/>
      <c r="H424" s="13"/>
      <c r="I424" s="13"/>
      <c r="J424" s="13"/>
      <c r="K424" s="13"/>
      <c r="L424" s="181" t="s">
        <v>1067</v>
      </c>
      <c r="M424" s="181"/>
      <c r="N424" s="2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</row>
    <row r="425" customFormat="false" ht="12.75" hidden="false" customHeight="true" outlineLevel="0" collapsed="false">
      <c r="A425" s="63"/>
      <c r="B425" s="64"/>
      <c r="C425" s="63"/>
      <c r="D425" s="3"/>
      <c r="E425" s="13"/>
      <c r="F425" s="65"/>
      <c r="G425" s="13"/>
      <c r="H425" s="13"/>
      <c r="I425" s="13"/>
      <c r="J425" s="13"/>
      <c r="K425" s="13"/>
      <c r="L425" s="13"/>
      <c r="M425" s="13"/>
      <c r="N425" s="2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</row>
    <row r="426" customFormat="false" ht="12.75" hidden="false" customHeight="true" outlineLevel="0" collapsed="false">
      <c r="A426" s="63"/>
      <c r="B426" s="64"/>
      <c r="C426" s="63"/>
      <c r="D426" s="3"/>
      <c r="E426" s="13"/>
      <c r="F426" s="65"/>
      <c r="G426" s="13"/>
      <c r="H426" s="13"/>
      <c r="I426" s="13"/>
      <c r="J426" s="13"/>
      <c r="K426" s="13"/>
      <c r="L426" s="13"/>
      <c r="M426" s="13"/>
      <c r="N426" s="2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</row>
    <row r="427" customFormat="false" ht="12.75" hidden="false" customHeight="true" outlineLevel="0" collapsed="false">
      <c r="A427" s="63"/>
      <c r="B427" s="64"/>
      <c r="C427" s="63"/>
      <c r="D427" s="3"/>
      <c r="E427" s="13"/>
      <c r="F427" s="65"/>
      <c r="G427" s="13"/>
      <c r="H427" s="13"/>
      <c r="I427" s="13"/>
      <c r="J427" s="13"/>
      <c r="K427" s="13"/>
      <c r="L427" s="13"/>
      <c r="M427" s="13"/>
      <c r="N427" s="2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</row>
    <row r="428" customFormat="false" ht="12.75" hidden="false" customHeight="true" outlineLevel="0" collapsed="false">
      <c r="A428" s="63"/>
      <c r="B428" s="64"/>
      <c r="C428" s="63"/>
      <c r="D428" s="3"/>
      <c r="E428" s="13"/>
      <c r="F428" s="65"/>
      <c r="G428" s="13"/>
      <c r="H428" s="13"/>
      <c r="I428" s="13"/>
      <c r="J428" s="13"/>
      <c r="K428" s="13"/>
      <c r="L428" s="13"/>
      <c r="M428" s="13"/>
      <c r="N428" s="2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</row>
    <row r="429" customFormat="false" ht="12.75" hidden="false" customHeight="true" outlineLevel="0" collapsed="false">
      <c r="A429" s="63"/>
      <c r="B429" s="64"/>
      <c r="C429" s="63"/>
      <c r="D429" s="3"/>
      <c r="E429" s="13"/>
      <c r="F429" s="65"/>
      <c r="G429" s="13"/>
      <c r="H429" s="13"/>
      <c r="I429" s="13"/>
      <c r="J429" s="13"/>
      <c r="K429" s="13"/>
      <c r="L429" s="13"/>
      <c r="M429" s="13"/>
      <c r="N429" s="2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</row>
    <row r="430" customFormat="false" ht="12.75" hidden="false" customHeight="true" outlineLevel="0" collapsed="false">
      <c r="A430" s="63"/>
      <c r="B430" s="64"/>
      <c r="C430" s="63"/>
      <c r="D430" s="3"/>
      <c r="E430" s="13"/>
      <c r="F430" s="65"/>
      <c r="G430" s="13"/>
      <c r="H430" s="13"/>
      <c r="I430" s="13"/>
      <c r="J430" s="13"/>
      <c r="K430" s="13"/>
      <c r="L430" s="13"/>
      <c r="M430" s="13"/>
      <c r="N430" s="2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</row>
    <row r="431" customFormat="false" ht="12.75" hidden="false" customHeight="true" outlineLevel="0" collapsed="false">
      <c r="A431" s="63"/>
      <c r="B431" s="64"/>
      <c r="C431" s="63"/>
      <c r="D431" s="3"/>
      <c r="E431" s="13"/>
      <c r="F431" s="65"/>
      <c r="G431" s="13"/>
      <c r="H431" s="13"/>
      <c r="I431" s="13"/>
      <c r="J431" s="13"/>
      <c r="K431" s="13"/>
      <c r="L431" s="13"/>
      <c r="M431" s="13"/>
      <c r="N431" s="2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</row>
    <row r="432" customFormat="false" ht="12.75" hidden="false" customHeight="true" outlineLevel="0" collapsed="false">
      <c r="A432" s="63"/>
      <c r="B432" s="64"/>
      <c r="C432" s="63"/>
      <c r="D432" s="3"/>
      <c r="E432" s="13"/>
      <c r="F432" s="65"/>
      <c r="G432" s="13"/>
      <c r="H432" s="13"/>
      <c r="I432" s="13"/>
      <c r="J432" s="13"/>
      <c r="K432" s="13"/>
      <c r="L432" s="13"/>
      <c r="M432" s="13"/>
      <c r="N432" s="2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</row>
    <row r="433" customFormat="false" ht="12.75" hidden="false" customHeight="true" outlineLevel="0" collapsed="false">
      <c r="A433" s="63"/>
      <c r="B433" s="64"/>
      <c r="C433" s="63"/>
      <c r="D433" s="3"/>
      <c r="E433" s="13"/>
      <c r="F433" s="65"/>
      <c r="G433" s="13"/>
      <c r="H433" s="13"/>
      <c r="I433" s="13"/>
      <c r="J433" s="13"/>
      <c r="K433" s="13"/>
      <c r="L433" s="13"/>
      <c r="M433" s="13"/>
      <c r="N433" s="2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</row>
    <row r="434" customFormat="false" ht="12.75" hidden="false" customHeight="true" outlineLevel="0" collapsed="false">
      <c r="A434" s="63"/>
      <c r="B434" s="64"/>
      <c r="C434" s="63"/>
      <c r="D434" s="3"/>
      <c r="E434" s="13"/>
      <c r="F434" s="65"/>
      <c r="G434" s="13"/>
      <c r="H434" s="13"/>
      <c r="I434" s="13"/>
      <c r="J434" s="13"/>
      <c r="K434" s="13"/>
      <c r="L434" s="13"/>
      <c r="M434" s="13"/>
      <c r="N434" s="2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</row>
    <row r="435" customFormat="false" ht="12.75" hidden="false" customHeight="true" outlineLevel="0" collapsed="false">
      <c r="A435" s="63"/>
      <c r="B435" s="64"/>
      <c r="C435" s="63"/>
      <c r="D435" s="3"/>
      <c r="E435" s="13"/>
      <c r="F435" s="65"/>
      <c r="G435" s="13"/>
      <c r="H435" s="13"/>
      <c r="I435" s="13"/>
      <c r="J435" s="13"/>
      <c r="K435" s="13"/>
      <c r="L435" s="13"/>
      <c r="M435" s="13"/>
      <c r="N435" s="2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</row>
    <row r="436" customFormat="false" ht="12.75" hidden="false" customHeight="true" outlineLevel="0" collapsed="false">
      <c r="A436" s="63"/>
      <c r="B436" s="64"/>
      <c r="C436" s="63"/>
      <c r="D436" s="3"/>
      <c r="E436" s="13"/>
      <c r="F436" s="65"/>
      <c r="G436" s="13"/>
      <c r="H436" s="13"/>
      <c r="I436" s="13"/>
      <c r="J436" s="13"/>
      <c r="K436" s="13"/>
      <c r="L436" s="13"/>
      <c r="M436" s="13"/>
      <c r="N436" s="2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</row>
    <row r="437" customFormat="false" ht="12.75" hidden="false" customHeight="true" outlineLevel="0" collapsed="false">
      <c r="A437" s="63"/>
      <c r="B437" s="64"/>
      <c r="C437" s="63"/>
      <c r="D437" s="3"/>
      <c r="E437" s="13"/>
      <c r="F437" s="65"/>
      <c r="G437" s="13"/>
      <c r="H437" s="13"/>
      <c r="I437" s="13"/>
      <c r="J437" s="13"/>
      <c r="K437" s="13"/>
      <c r="L437" s="13"/>
      <c r="M437" s="13"/>
      <c r="N437" s="2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</row>
    <row r="438" customFormat="false" ht="12.75" hidden="false" customHeight="true" outlineLevel="0" collapsed="false">
      <c r="A438" s="63"/>
      <c r="B438" s="64"/>
      <c r="C438" s="63"/>
      <c r="D438" s="3"/>
      <c r="E438" s="13"/>
      <c r="F438" s="65"/>
      <c r="G438" s="13"/>
      <c r="H438" s="13"/>
      <c r="I438" s="13"/>
      <c r="J438" s="13"/>
      <c r="K438" s="13"/>
      <c r="L438" s="13"/>
      <c r="M438" s="13"/>
      <c r="N438" s="2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</row>
    <row r="439" customFormat="false" ht="12.75" hidden="false" customHeight="true" outlineLevel="0" collapsed="false">
      <c r="A439" s="63"/>
      <c r="B439" s="64"/>
      <c r="C439" s="63"/>
      <c r="D439" s="3"/>
      <c r="E439" s="13"/>
      <c r="F439" s="65"/>
      <c r="G439" s="13"/>
      <c r="H439" s="13"/>
      <c r="I439" s="13"/>
      <c r="J439" s="13"/>
      <c r="K439" s="13"/>
      <c r="L439" s="13"/>
      <c r="M439" s="13"/>
      <c r="N439" s="2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</row>
    <row r="440" customFormat="false" ht="12.75" hidden="false" customHeight="true" outlineLevel="0" collapsed="false">
      <c r="A440" s="63"/>
      <c r="B440" s="64"/>
      <c r="C440" s="63"/>
      <c r="D440" s="3"/>
      <c r="E440" s="13"/>
      <c r="F440" s="65"/>
      <c r="G440" s="13"/>
      <c r="H440" s="13"/>
      <c r="I440" s="13"/>
      <c r="J440" s="13"/>
      <c r="K440" s="13"/>
      <c r="L440" s="13"/>
      <c r="M440" s="13"/>
      <c r="N440" s="2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</row>
    <row r="441" customFormat="false" ht="12.75" hidden="false" customHeight="true" outlineLevel="0" collapsed="false">
      <c r="A441" s="63"/>
      <c r="B441" s="64"/>
      <c r="C441" s="63"/>
      <c r="D441" s="3"/>
      <c r="E441" s="13"/>
      <c r="F441" s="65"/>
      <c r="G441" s="13"/>
      <c r="H441" s="13"/>
      <c r="I441" s="13"/>
      <c r="J441" s="13"/>
      <c r="K441" s="13"/>
      <c r="L441" s="13"/>
      <c r="M441" s="13"/>
      <c r="N441" s="2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</row>
    <row r="442" customFormat="false" ht="12.75" hidden="false" customHeight="true" outlineLevel="0" collapsed="false">
      <c r="A442" s="63"/>
      <c r="B442" s="64"/>
      <c r="C442" s="63"/>
      <c r="D442" s="3"/>
      <c r="E442" s="13"/>
      <c r="F442" s="65"/>
      <c r="G442" s="13"/>
      <c r="H442" s="13"/>
      <c r="I442" s="13"/>
      <c r="J442" s="13"/>
      <c r="K442" s="13"/>
      <c r="L442" s="13"/>
      <c r="M442" s="13"/>
      <c r="N442" s="2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</row>
    <row r="443" customFormat="false" ht="12.75" hidden="false" customHeight="true" outlineLevel="0" collapsed="false">
      <c r="A443" s="63"/>
      <c r="B443" s="64"/>
      <c r="C443" s="63"/>
      <c r="D443" s="3"/>
      <c r="E443" s="13"/>
      <c r="F443" s="65"/>
      <c r="G443" s="13"/>
      <c r="H443" s="13"/>
      <c r="I443" s="13"/>
      <c r="J443" s="13"/>
      <c r="K443" s="13"/>
      <c r="L443" s="13"/>
      <c r="M443" s="13"/>
      <c r="N443" s="2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</row>
    <row r="444" customFormat="false" ht="12.75" hidden="false" customHeight="true" outlineLevel="0" collapsed="false">
      <c r="A444" s="63"/>
      <c r="B444" s="64"/>
      <c r="C444" s="63"/>
      <c r="D444" s="3"/>
      <c r="E444" s="13"/>
      <c r="F444" s="65"/>
      <c r="G444" s="13"/>
      <c r="H444" s="13"/>
      <c r="I444" s="13"/>
      <c r="J444" s="13"/>
      <c r="K444" s="13"/>
      <c r="L444" s="13"/>
      <c r="M444" s="13"/>
      <c r="N444" s="2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</row>
    <row r="445" customFormat="false" ht="12.75" hidden="false" customHeight="true" outlineLevel="0" collapsed="false">
      <c r="A445" s="63"/>
      <c r="B445" s="64"/>
      <c r="C445" s="63"/>
      <c r="D445" s="3"/>
      <c r="E445" s="13"/>
      <c r="F445" s="65"/>
      <c r="G445" s="13"/>
      <c r="H445" s="13"/>
      <c r="I445" s="13"/>
      <c r="J445" s="13"/>
      <c r="K445" s="13"/>
      <c r="L445" s="13"/>
      <c r="M445" s="13"/>
      <c r="N445" s="2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</row>
    <row r="446" customFormat="false" ht="12.75" hidden="false" customHeight="true" outlineLevel="0" collapsed="false">
      <c r="A446" s="63"/>
      <c r="B446" s="64"/>
      <c r="C446" s="63"/>
      <c r="D446" s="3"/>
      <c r="E446" s="13"/>
      <c r="F446" s="65"/>
      <c r="G446" s="13"/>
      <c r="H446" s="13"/>
      <c r="I446" s="13"/>
      <c r="J446" s="13"/>
      <c r="K446" s="13"/>
      <c r="L446" s="13"/>
      <c r="M446" s="13"/>
      <c r="N446" s="2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</row>
    <row r="447" customFormat="false" ht="12.75" hidden="false" customHeight="true" outlineLevel="0" collapsed="false">
      <c r="A447" s="63"/>
      <c r="B447" s="64"/>
      <c r="C447" s="63"/>
      <c r="D447" s="3"/>
      <c r="E447" s="13"/>
      <c r="F447" s="65"/>
      <c r="G447" s="13"/>
      <c r="H447" s="13"/>
      <c r="I447" s="13"/>
      <c r="J447" s="13"/>
      <c r="K447" s="13"/>
      <c r="L447" s="13"/>
      <c r="M447" s="13"/>
      <c r="N447" s="2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</row>
    <row r="448" customFormat="false" ht="12.75" hidden="false" customHeight="true" outlineLevel="0" collapsed="false">
      <c r="A448" s="63"/>
      <c r="B448" s="64"/>
      <c r="C448" s="63"/>
      <c r="D448" s="3"/>
      <c r="E448" s="13"/>
      <c r="F448" s="65"/>
      <c r="G448" s="13"/>
      <c r="H448" s="13"/>
      <c r="I448" s="13"/>
      <c r="J448" s="13"/>
      <c r="K448" s="13"/>
      <c r="L448" s="13"/>
      <c r="M448" s="13"/>
      <c r="N448" s="2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</row>
    <row r="449" customFormat="false" ht="12.75" hidden="false" customHeight="true" outlineLevel="0" collapsed="false">
      <c r="A449" s="63"/>
      <c r="B449" s="64"/>
      <c r="C449" s="63"/>
      <c r="D449" s="3"/>
      <c r="E449" s="13"/>
      <c r="F449" s="65"/>
      <c r="G449" s="13"/>
      <c r="H449" s="13"/>
      <c r="I449" s="13"/>
      <c r="J449" s="13"/>
      <c r="K449" s="13"/>
      <c r="L449" s="13"/>
      <c r="M449" s="13"/>
      <c r="N449" s="2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</row>
    <row r="450" customFormat="false" ht="12.75" hidden="false" customHeight="true" outlineLevel="0" collapsed="false">
      <c r="A450" s="63"/>
      <c r="B450" s="64"/>
      <c r="C450" s="63"/>
      <c r="D450" s="3"/>
      <c r="E450" s="13"/>
      <c r="F450" s="65"/>
      <c r="G450" s="13"/>
      <c r="H450" s="13"/>
      <c r="I450" s="13"/>
      <c r="J450" s="13"/>
      <c r="K450" s="13"/>
      <c r="L450" s="13"/>
      <c r="M450" s="13"/>
      <c r="N450" s="2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</row>
    <row r="451" customFormat="false" ht="12.75" hidden="false" customHeight="true" outlineLevel="0" collapsed="false">
      <c r="A451" s="63"/>
      <c r="B451" s="64"/>
      <c r="C451" s="63"/>
      <c r="D451" s="3"/>
      <c r="E451" s="13"/>
      <c r="F451" s="65"/>
      <c r="G451" s="13"/>
      <c r="H451" s="13"/>
      <c r="I451" s="13"/>
      <c r="J451" s="13"/>
      <c r="K451" s="13"/>
      <c r="L451" s="13"/>
      <c r="M451" s="13"/>
      <c r="N451" s="2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</row>
    <row r="452" customFormat="false" ht="12.75" hidden="false" customHeight="true" outlineLevel="0" collapsed="false">
      <c r="A452" s="63"/>
      <c r="B452" s="64"/>
      <c r="C452" s="63"/>
      <c r="D452" s="3"/>
      <c r="E452" s="13"/>
      <c r="F452" s="65"/>
      <c r="G452" s="13"/>
      <c r="H452" s="13"/>
      <c r="I452" s="13"/>
      <c r="J452" s="13"/>
      <c r="K452" s="13"/>
      <c r="L452" s="13"/>
      <c r="M452" s="13"/>
      <c r="N452" s="2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</row>
    <row r="453" customFormat="false" ht="12.75" hidden="false" customHeight="true" outlineLevel="0" collapsed="false">
      <c r="A453" s="63"/>
      <c r="B453" s="64"/>
      <c r="C453" s="63"/>
      <c r="D453" s="3"/>
      <c r="E453" s="13"/>
      <c r="F453" s="65"/>
      <c r="G453" s="13"/>
      <c r="H453" s="13"/>
      <c r="I453" s="13"/>
      <c r="J453" s="13"/>
      <c r="K453" s="13"/>
      <c r="L453" s="13"/>
      <c r="M453" s="13"/>
      <c r="N453" s="2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</row>
    <row r="454" customFormat="false" ht="12.75" hidden="false" customHeight="true" outlineLevel="0" collapsed="false">
      <c r="A454" s="63"/>
      <c r="B454" s="64"/>
      <c r="C454" s="63"/>
      <c r="D454" s="3"/>
      <c r="E454" s="13"/>
      <c r="F454" s="65"/>
      <c r="G454" s="13"/>
      <c r="H454" s="13"/>
      <c r="I454" s="13"/>
      <c r="J454" s="13"/>
      <c r="K454" s="13"/>
      <c r="L454" s="13"/>
      <c r="M454" s="13"/>
      <c r="N454" s="2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</row>
    <row r="455" customFormat="false" ht="12.75" hidden="false" customHeight="true" outlineLevel="0" collapsed="false">
      <c r="A455" s="63"/>
      <c r="B455" s="64"/>
      <c r="C455" s="63"/>
      <c r="D455" s="3"/>
      <c r="E455" s="13"/>
      <c r="F455" s="65"/>
      <c r="G455" s="13"/>
      <c r="H455" s="13"/>
      <c r="I455" s="13"/>
      <c r="J455" s="13"/>
      <c r="K455" s="13"/>
      <c r="L455" s="13"/>
      <c r="M455" s="13"/>
      <c r="N455" s="2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</row>
    <row r="456" customFormat="false" ht="12.75" hidden="false" customHeight="true" outlineLevel="0" collapsed="false">
      <c r="A456" s="63"/>
      <c r="B456" s="64"/>
      <c r="C456" s="63"/>
      <c r="D456" s="3"/>
      <c r="E456" s="13"/>
      <c r="F456" s="65"/>
      <c r="G456" s="13"/>
      <c r="H456" s="13"/>
      <c r="I456" s="13"/>
      <c r="J456" s="13"/>
      <c r="K456" s="13"/>
      <c r="L456" s="13"/>
      <c r="M456" s="13"/>
      <c r="N456" s="2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</row>
    <row r="457" customFormat="false" ht="12.75" hidden="false" customHeight="true" outlineLevel="0" collapsed="false">
      <c r="A457" s="63"/>
      <c r="B457" s="64"/>
      <c r="C457" s="63"/>
      <c r="D457" s="3"/>
      <c r="E457" s="13"/>
      <c r="F457" s="65"/>
      <c r="G457" s="13"/>
      <c r="H457" s="13"/>
      <c r="I457" s="13"/>
      <c r="J457" s="13"/>
      <c r="K457" s="13"/>
      <c r="L457" s="13"/>
      <c r="M457" s="13"/>
      <c r="N457" s="2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</row>
    <row r="458" customFormat="false" ht="12.75" hidden="false" customHeight="true" outlineLevel="0" collapsed="false">
      <c r="A458" s="63"/>
      <c r="B458" s="64"/>
      <c r="C458" s="63"/>
      <c r="D458" s="3"/>
      <c r="E458" s="13"/>
      <c r="F458" s="65"/>
      <c r="G458" s="13"/>
      <c r="H458" s="13"/>
      <c r="I458" s="13"/>
      <c r="J458" s="13"/>
      <c r="K458" s="13"/>
      <c r="L458" s="13"/>
      <c r="M458" s="13"/>
      <c r="N458" s="2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</row>
    <row r="459" customFormat="false" ht="12.75" hidden="false" customHeight="true" outlineLevel="0" collapsed="false">
      <c r="A459" s="63"/>
      <c r="B459" s="64"/>
      <c r="C459" s="63"/>
      <c r="D459" s="3"/>
      <c r="E459" s="13"/>
      <c r="F459" s="65"/>
      <c r="G459" s="13"/>
      <c r="H459" s="13"/>
      <c r="I459" s="13"/>
      <c r="J459" s="13"/>
      <c r="K459" s="13"/>
      <c r="L459" s="13"/>
      <c r="M459" s="13"/>
      <c r="N459" s="2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</row>
    <row r="460" customFormat="false" ht="12.75" hidden="false" customHeight="true" outlineLevel="0" collapsed="false">
      <c r="A460" s="63"/>
      <c r="B460" s="64"/>
      <c r="C460" s="63"/>
      <c r="D460" s="3"/>
      <c r="E460" s="13"/>
      <c r="F460" s="65"/>
      <c r="G460" s="13"/>
      <c r="H460" s="13"/>
      <c r="I460" s="13"/>
      <c r="J460" s="13"/>
      <c r="K460" s="13"/>
      <c r="L460" s="13"/>
      <c r="M460" s="13"/>
      <c r="N460" s="2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</row>
    <row r="461" customFormat="false" ht="12.75" hidden="false" customHeight="true" outlineLevel="0" collapsed="false">
      <c r="A461" s="63"/>
      <c r="B461" s="64"/>
      <c r="C461" s="63"/>
      <c r="D461" s="3"/>
      <c r="E461" s="13"/>
      <c r="F461" s="65"/>
      <c r="G461" s="13"/>
      <c r="H461" s="13"/>
      <c r="I461" s="13"/>
      <c r="J461" s="13"/>
      <c r="K461" s="13"/>
      <c r="L461" s="13"/>
      <c r="M461" s="13"/>
      <c r="N461" s="2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</row>
    <row r="462" customFormat="false" ht="12.75" hidden="false" customHeight="true" outlineLevel="0" collapsed="false">
      <c r="A462" s="63"/>
      <c r="B462" s="64"/>
      <c r="C462" s="63"/>
      <c r="D462" s="3"/>
      <c r="E462" s="13"/>
      <c r="F462" s="65"/>
      <c r="G462" s="13"/>
      <c r="H462" s="13"/>
      <c r="I462" s="13"/>
      <c r="J462" s="13"/>
      <c r="K462" s="13"/>
      <c r="L462" s="13"/>
      <c r="M462" s="13"/>
      <c r="N462" s="2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</row>
    <row r="463" customFormat="false" ht="12.75" hidden="false" customHeight="true" outlineLevel="0" collapsed="false">
      <c r="A463" s="63"/>
      <c r="B463" s="64"/>
      <c r="C463" s="63"/>
      <c r="D463" s="3"/>
      <c r="E463" s="13"/>
      <c r="F463" s="65"/>
      <c r="G463" s="13"/>
      <c r="H463" s="13"/>
      <c r="I463" s="13"/>
      <c r="J463" s="13"/>
      <c r="K463" s="13"/>
      <c r="L463" s="13"/>
      <c r="M463" s="13"/>
      <c r="N463" s="2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</row>
    <row r="464" customFormat="false" ht="12.75" hidden="false" customHeight="true" outlineLevel="0" collapsed="false">
      <c r="A464" s="63"/>
      <c r="B464" s="64"/>
      <c r="C464" s="63"/>
      <c r="D464" s="3"/>
      <c r="E464" s="13"/>
      <c r="F464" s="65"/>
      <c r="G464" s="13"/>
      <c r="H464" s="13"/>
      <c r="I464" s="13"/>
      <c r="J464" s="13"/>
      <c r="K464" s="13"/>
      <c r="L464" s="13"/>
      <c r="M464" s="13"/>
      <c r="N464" s="2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</row>
    <row r="465" customFormat="false" ht="12.75" hidden="false" customHeight="true" outlineLevel="0" collapsed="false">
      <c r="A465" s="63"/>
      <c r="B465" s="64"/>
      <c r="C465" s="63"/>
      <c r="D465" s="3"/>
      <c r="E465" s="13"/>
      <c r="F465" s="65"/>
      <c r="G465" s="13"/>
      <c r="H465" s="13"/>
      <c r="I465" s="13"/>
      <c r="J465" s="13"/>
      <c r="K465" s="13"/>
      <c r="L465" s="13"/>
      <c r="M465" s="13"/>
      <c r="N465" s="2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</row>
    <row r="466" customFormat="false" ht="12.75" hidden="false" customHeight="true" outlineLevel="0" collapsed="false">
      <c r="A466" s="63"/>
      <c r="B466" s="64"/>
      <c r="C466" s="63"/>
      <c r="D466" s="3"/>
      <c r="E466" s="13"/>
      <c r="F466" s="65"/>
      <c r="G466" s="13"/>
      <c r="H466" s="13"/>
      <c r="I466" s="13"/>
      <c r="J466" s="13"/>
      <c r="K466" s="13"/>
      <c r="L466" s="13"/>
      <c r="M466" s="13"/>
      <c r="N466" s="2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</row>
    <row r="467" customFormat="false" ht="12.75" hidden="false" customHeight="true" outlineLevel="0" collapsed="false">
      <c r="A467" s="63"/>
      <c r="B467" s="64"/>
      <c r="C467" s="63"/>
      <c r="D467" s="3"/>
      <c r="E467" s="13"/>
      <c r="F467" s="65"/>
      <c r="G467" s="13"/>
      <c r="H467" s="13"/>
      <c r="I467" s="13"/>
      <c r="J467" s="13"/>
      <c r="K467" s="13"/>
      <c r="L467" s="13"/>
      <c r="M467" s="13"/>
      <c r="N467" s="2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</row>
    <row r="468" customFormat="false" ht="12.75" hidden="false" customHeight="true" outlineLevel="0" collapsed="false">
      <c r="A468" s="63"/>
      <c r="B468" s="64"/>
      <c r="C468" s="63"/>
      <c r="D468" s="3"/>
      <c r="E468" s="13"/>
      <c r="F468" s="65"/>
      <c r="G468" s="13"/>
      <c r="H468" s="13"/>
      <c r="I468" s="13"/>
      <c r="J468" s="13"/>
      <c r="K468" s="13"/>
      <c r="L468" s="13"/>
      <c r="M468" s="13"/>
      <c r="N468" s="2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</row>
    <row r="469" customFormat="false" ht="12.75" hidden="false" customHeight="true" outlineLevel="0" collapsed="false">
      <c r="A469" s="63"/>
      <c r="B469" s="64"/>
      <c r="C469" s="63"/>
      <c r="D469" s="3"/>
      <c r="E469" s="13"/>
      <c r="F469" s="65"/>
      <c r="G469" s="13"/>
      <c r="H469" s="13"/>
      <c r="I469" s="13"/>
      <c r="J469" s="13"/>
      <c r="K469" s="13"/>
      <c r="L469" s="13"/>
      <c r="M469" s="13"/>
      <c r="N469" s="2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</row>
    <row r="470" customFormat="false" ht="12.75" hidden="false" customHeight="true" outlineLevel="0" collapsed="false">
      <c r="A470" s="63"/>
      <c r="B470" s="64"/>
      <c r="C470" s="63"/>
      <c r="D470" s="3"/>
      <c r="E470" s="13"/>
      <c r="F470" s="65"/>
      <c r="G470" s="13"/>
      <c r="H470" s="13"/>
      <c r="I470" s="13"/>
      <c r="J470" s="13"/>
      <c r="K470" s="13"/>
      <c r="L470" s="13"/>
      <c r="M470" s="13"/>
      <c r="N470" s="2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</row>
    <row r="471" customFormat="false" ht="12.75" hidden="false" customHeight="true" outlineLevel="0" collapsed="false">
      <c r="A471" s="63"/>
      <c r="B471" s="64"/>
      <c r="C471" s="63"/>
      <c r="D471" s="3"/>
      <c r="E471" s="13"/>
      <c r="F471" s="65"/>
      <c r="G471" s="13"/>
      <c r="H471" s="13"/>
      <c r="I471" s="13"/>
      <c r="J471" s="13"/>
      <c r="K471" s="13"/>
      <c r="L471" s="13"/>
      <c r="M471" s="13"/>
      <c r="N471" s="2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</row>
    <row r="472" customFormat="false" ht="12.75" hidden="false" customHeight="true" outlineLevel="0" collapsed="false">
      <c r="A472" s="63"/>
      <c r="B472" s="64"/>
      <c r="C472" s="63"/>
      <c r="D472" s="3"/>
      <c r="E472" s="13"/>
      <c r="F472" s="65"/>
      <c r="G472" s="13"/>
      <c r="H472" s="13"/>
      <c r="I472" s="13"/>
      <c r="J472" s="13"/>
      <c r="K472" s="13"/>
      <c r="L472" s="13"/>
      <c r="M472" s="13"/>
      <c r="N472" s="2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</row>
    <row r="473" customFormat="false" ht="12.75" hidden="false" customHeight="true" outlineLevel="0" collapsed="false">
      <c r="A473" s="63"/>
      <c r="B473" s="64"/>
      <c r="C473" s="63"/>
      <c r="D473" s="3"/>
      <c r="E473" s="13"/>
      <c r="F473" s="65"/>
      <c r="G473" s="13"/>
      <c r="H473" s="13"/>
      <c r="I473" s="13"/>
      <c r="J473" s="13"/>
      <c r="K473" s="13"/>
      <c r="L473" s="13"/>
      <c r="M473" s="13"/>
      <c r="N473" s="2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</row>
    <row r="474" customFormat="false" ht="12.75" hidden="false" customHeight="true" outlineLevel="0" collapsed="false">
      <c r="A474" s="63"/>
      <c r="B474" s="64"/>
      <c r="C474" s="63"/>
      <c r="D474" s="3"/>
      <c r="E474" s="13"/>
      <c r="F474" s="65"/>
      <c r="G474" s="13"/>
      <c r="H474" s="13"/>
      <c r="I474" s="13"/>
      <c r="J474" s="13"/>
      <c r="K474" s="13"/>
      <c r="L474" s="13"/>
      <c r="M474" s="13"/>
      <c r="N474" s="2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</row>
    <row r="475" customFormat="false" ht="12.75" hidden="false" customHeight="true" outlineLevel="0" collapsed="false">
      <c r="A475" s="63"/>
      <c r="B475" s="64"/>
      <c r="C475" s="63"/>
      <c r="D475" s="3"/>
      <c r="E475" s="13"/>
      <c r="F475" s="65"/>
      <c r="G475" s="13"/>
      <c r="H475" s="13"/>
      <c r="I475" s="13"/>
      <c r="J475" s="13"/>
      <c r="K475" s="13"/>
      <c r="L475" s="13"/>
      <c r="M475" s="13"/>
      <c r="N475" s="2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</row>
    <row r="476" customFormat="false" ht="12.75" hidden="false" customHeight="true" outlineLevel="0" collapsed="false">
      <c r="A476" s="63"/>
      <c r="B476" s="64"/>
      <c r="C476" s="63"/>
      <c r="D476" s="3"/>
      <c r="E476" s="13"/>
      <c r="F476" s="65"/>
      <c r="G476" s="13"/>
      <c r="H476" s="13"/>
      <c r="I476" s="13"/>
      <c r="J476" s="13"/>
      <c r="K476" s="13"/>
      <c r="L476" s="13"/>
      <c r="M476" s="13"/>
      <c r="N476" s="2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</row>
    <row r="477" customFormat="false" ht="12.75" hidden="false" customHeight="true" outlineLevel="0" collapsed="false">
      <c r="A477" s="63"/>
      <c r="B477" s="64"/>
      <c r="C477" s="63"/>
      <c r="D477" s="3"/>
      <c r="E477" s="13"/>
      <c r="F477" s="65"/>
      <c r="G477" s="13"/>
      <c r="H477" s="13"/>
      <c r="I477" s="13"/>
      <c r="J477" s="13"/>
      <c r="K477" s="13"/>
      <c r="L477" s="13"/>
      <c r="M477" s="13"/>
      <c r="N477" s="2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</row>
    <row r="478" customFormat="false" ht="12.75" hidden="false" customHeight="true" outlineLevel="0" collapsed="false">
      <c r="A478" s="63"/>
      <c r="B478" s="64"/>
      <c r="C478" s="63"/>
      <c r="D478" s="3"/>
      <c r="E478" s="13"/>
      <c r="F478" s="65"/>
      <c r="G478" s="13"/>
      <c r="H478" s="13"/>
      <c r="I478" s="13"/>
      <c r="J478" s="13"/>
      <c r="K478" s="13"/>
      <c r="L478" s="13"/>
      <c r="M478" s="13"/>
      <c r="N478" s="2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</row>
    <row r="479" customFormat="false" ht="12.75" hidden="false" customHeight="true" outlineLevel="0" collapsed="false">
      <c r="A479" s="63"/>
      <c r="B479" s="64"/>
      <c r="C479" s="63"/>
      <c r="D479" s="3"/>
      <c r="E479" s="13"/>
      <c r="F479" s="65"/>
      <c r="G479" s="13"/>
      <c r="H479" s="13"/>
      <c r="I479" s="13"/>
      <c r="J479" s="13"/>
      <c r="K479" s="13"/>
      <c r="L479" s="13"/>
      <c r="M479" s="13"/>
      <c r="N479" s="2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</row>
    <row r="480" customFormat="false" ht="12.75" hidden="false" customHeight="true" outlineLevel="0" collapsed="false">
      <c r="A480" s="63"/>
      <c r="B480" s="64"/>
      <c r="C480" s="63"/>
      <c r="D480" s="3"/>
      <c r="E480" s="13"/>
      <c r="F480" s="65"/>
      <c r="G480" s="13"/>
      <c r="H480" s="13"/>
      <c r="I480" s="13"/>
      <c r="J480" s="13"/>
      <c r="K480" s="13"/>
      <c r="L480" s="13"/>
      <c r="M480" s="13"/>
      <c r="N480" s="2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</row>
    <row r="481" customFormat="false" ht="12.75" hidden="false" customHeight="true" outlineLevel="0" collapsed="false">
      <c r="A481" s="63"/>
      <c r="B481" s="64"/>
      <c r="C481" s="63"/>
      <c r="D481" s="3"/>
      <c r="E481" s="13"/>
      <c r="F481" s="65"/>
      <c r="G481" s="13"/>
      <c r="H481" s="13"/>
      <c r="I481" s="13"/>
      <c r="J481" s="13"/>
      <c r="K481" s="13"/>
      <c r="L481" s="13"/>
      <c r="M481" s="13"/>
      <c r="N481" s="2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</row>
    <row r="482" customFormat="false" ht="12.75" hidden="false" customHeight="true" outlineLevel="0" collapsed="false">
      <c r="A482" s="63"/>
      <c r="B482" s="64"/>
      <c r="C482" s="63"/>
      <c r="D482" s="3"/>
      <c r="E482" s="13"/>
      <c r="F482" s="65"/>
      <c r="G482" s="13"/>
      <c r="H482" s="13"/>
      <c r="I482" s="13"/>
      <c r="J482" s="13"/>
      <c r="K482" s="13"/>
      <c r="L482" s="13"/>
      <c r="M482" s="13"/>
      <c r="N482" s="2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</row>
    <row r="483" customFormat="false" ht="12.75" hidden="false" customHeight="true" outlineLevel="0" collapsed="false">
      <c r="A483" s="63"/>
      <c r="B483" s="64"/>
      <c r="C483" s="63"/>
      <c r="D483" s="3"/>
      <c r="E483" s="13"/>
      <c r="F483" s="65"/>
      <c r="G483" s="13"/>
      <c r="H483" s="13"/>
      <c r="I483" s="13"/>
      <c r="J483" s="13"/>
      <c r="K483" s="13"/>
      <c r="L483" s="13"/>
      <c r="M483" s="13"/>
      <c r="N483" s="2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</row>
    <row r="484" customFormat="false" ht="12.75" hidden="false" customHeight="true" outlineLevel="0" collapsed="false">
      <c r="A484" s="63"/>
      <c r="B484" s="64"/>
      <c r="C484" s="63"/>
      <c r="D484" s="3"/>
      <c r="E484" s="13"/>
      <c r="F484" s="65"/>
      <c r="G484" s="13"/>
      <c r="H484" s="13"/>
      <c r="I484" s="13"/>
      <c r="J484" s="13"/>
      <c r="K484" s="13"/>
      <c r="L484" s="13"/>
      <c r="M484" s="13"/>
      <c r="N484" s="2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</row>
    <row r="485" customFormat="false" ht="12.75" hidden="false" customHeight="true" outlineLevel="0" collapsed="false">
      <c r="A485" s="63"/>
      <c r="B485" s="64"/>
      <c r="C485" s="63"/>
      <c r="D485" s="3"/>
      <c r="E485" s="13"/>
      <c r="F485" s="65"/>
      <c r="G485" s="13"/>
      <c r="H485" s="13"/>
      <c r="I485" s="13"/>
      <c r="J485" s="13"/>
      <c r="K485" s="13"/>
      <c r="L485" s="13"/>
      <c r="M485" s="13"/>
      <c r="N485" s="2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</row>
    <row r="486" customFormat="false" ht="12.75" hidden="false" customHeight="true" outlineLevel="0" collapsed="false">
      <c r="A486" s="63"/>
      <c r="B486" s="64"/>
      <c r="C486" s="63"/>
      <c r="D486" s="3"/>
      <c r="E486" s="13"/>
      <c r="F486" s="65"/>
      <c r="G486" s="13"/>
      <c r="H486" s="13"/>
      <c r="I486" s="13"/>
      <c r="J486" s="13"/>
      <c r="K486" s="13"/>
      <c r="L486" s="13"/>
      <c r="M486" s="13"/>
      <c r="N486" s="2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</row>
    <row r="487" customFormat="false" ht="12.75" hidden="false" customHeight="true" outlineLevel="0" collapsed="false">
      <c r="A487" s="63"/>
      <c r="B487" s="64"/>
      <c r="C487" s="63"/>
      <c r="D487" s="3"/>
      <c r="E487" s="13"/>
      <c r="F487" s="65"/>
      <c r="G487" s="13"/>
      <c r="H487" s="13"/>
      <c r="I487" s="13"/>
      <c r="J487" s="13"/>
      <c r="K487" s="13"/>
      <c r="L487" s="13"/>
      <c r="M487" s="13"/>
      <c r="N487" s="2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</row>
    <row r="488" customFormat="false" ht="12.75" hidden="false" customHeight="true" outlineLevel="0" collapsed="false">
      <c r="A488" s="63"/>
      <c r="B488" s="64"/>
      <c r="C488" s="63"/>
      <c r="D488" s="3"/>
      <c r="E488" s="13"/>
      <c r="F488" s="65"/>
      <c r="G488" s="13"/>
      <c r="H488" s="13"/>
      <c r="I488" s="13"/>
      <c r="J488" s="13"/>
      <c r="K488" s="13"/>
      <c r="L488" s="13"/>
      <c r="M488" s="13"/>
      <c r="N488" s="2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</row>
    <row r="489" customFormat="false" ht="12.75" hidden="false" customHeight="true" outlineLevel="0" collapsed="false">
      <c r="A489" s="63"/>
      <c r="B489" s="64"/>
      <c r="C489" s="63"/>
      <c r="D489" s="3"/>
      <c r="E489" s="13"/>
      <c r="F489" s="65"/>
      <c r="G489" s="13"/>
      <c r="H489" s="13"/>
      <c r="I489" s="13"/>
      <c r="J489" s="13"/>
      <c r="K489" s="13"/>
      <c r="L489" s="13"/>
      <c r="M489" s="13"/>
      <c r="N489" s="2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</row>
    <row r="490" customFormat="false" ht="12.75" hidden="false" customHeight="true" outlineLevel="0" collapsed="false">
      <c r="A490" s="63"/>
      <c r="B490" s="64"/>
      <c r="C490" s="63"/>
      <c r="D490" s="3"/>
      <c r="E490" s="13"/>
      <c r="F490" s="65"/>
      <c r="G490" s="13"/>
      <c r="H490" s="13"/>
      <c r="I490" s="13"/>
      <c r="J490" s="13"/>
      <c r="K490" s="13"/>
      <c r="L490" s="13"/>
      <c r="M490" s="13"/>
      <c r="N490" s="2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</row>
    <row r="491" customFormat="false" ht="12.75" hidden="false" customHeight="true" outlineLevel="0" collapsed="false">
      <c r="A491" s="63"/>
      <c r="B491" s="64"/>
      <c r="C491" s="63"/>
      <c r="D491" s="3"/>
      <c r="E491" s="13"/>
      <c r="F491" s="65"/>
      <c r="G491" s="13"/>
      <c r="H491" s="13"/>
      <c r="I491" s="13"/>
      <c r="J491" s="13"/>
      <c r="K491" s="13"/>
      <c r="L491" s="13"/>
      <c r="M491" s="13"/>
      <c r="N491" s="2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</row>
    <row r="492" customFormat="false" ht="12.75" hidden="false" customHeight="true" outlineLevel="0" collapsed="false">
      <c r="A492" s="63"/>
      <c r="B492" s="64"/>
      <c r="C492" s="63"/>
      <c r="D492" s="3"/>
      <c r="E492" s="13"/>
      <c r="F492" s="65"/>
      <c r="G492" s="13"/>
      <c r="H492" s="13"/>
      <c r="I492" s="13"/>
      <c r="J492" s="13"/>
      <c r="K492" s="13"/>
      <c r="L492" s="13"/>
      <c r="M492" s="13"/>
      <c r="N492" s="2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</row>
    <row r="493" customFormat="false" ht="12.75" hidden="false" customHeight="true" outlineLevel="0" collapsed="false">
      <c r="A493" s="63"/>
      <c r="B493" s="64"/>
      <c r="C493" s="63"/>
      <c r="D493" s="3"/>
      <c r="E493" s="13"/>
      <c r="F493" s="65"/>
      <c r="G493" s="13"/>
      <c r="H493" s="13"/>
      <c r="I493" s="13"/>
      <c r="J493" s="13"/>
      <c r="K493" s="13"/>
      <c r="L493" s="13"/>
      <c r="M493" s="13"/>
      <c r="N493" s="2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</row>
    <row r="494" customFormat="false" ht="12.75" hidden="false" customHeight="true" outlineLevel="0" collapsed="false">
      <c r="A494" s="63"/>
      <c r="B494" s="64"/>
      <c r="C494" s="63"/>
      <c r="D494" s="3"/>
      <c r="E494" s="13"/>
      <c r="F494" s="65"/>
      <c r="G494" s="13"/>
      <c r="H494" s="13"/>
      <c r="I494" s="13"/>
      <c r="J494" s="13"/>
      <c r="K494" s="13"/>
      <c r="L494" s="13"/>
      <c r="M494" s="13"/>
      <c r="N494" s="2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</row>
    <row r="495" customFormat="false" ht="12.75" hidden="false" customHeight="true" outlineLevel="0" collapsed="false">
      <c r="A495" s="63"/>
      <c r="B495" s="64"/>
      <c r="C495" s="63"/>
      <c r="D495" s="3"/>
      <c r="E495" s="13"/>
      <c r="F495" s="65"/>
      <c r="G495" s="13"/>
      <c r="H495" s="13"/>
      <c r="I495" s="13"/>
      <c r="J495" s="13"/>
      <c r="K495" s="13"/>
      <c r="L495" s="13"/>
      <c r="M495" s="13"/>
      <c r="N495" s="2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</row>
    <row r="496" customFormat="false" ht="12.75" hidden="false" customHeight="true" outlineLevel="0" collapsed="false">
      <c r="A496" s="63"/>
      <c r="B496" s="64"/>
      <c r="C496" s="63"/>
      <c r="D496" s="3"/>
      <c r="E496" s="13"/>
      <c r="F496" s="65"/>
      <c r="G496" s="13"/>
      <c r="H496" s="13"/>
      <c r="I496" s="13"/>
      <c r="J496" s="13"/>
      <c r="K496" s="13"/>
      <c r="L496" s="13"/>
      <c r="M496" s="13"/>
      <c r="N496" s="2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</row>
    <row r="497" customFormat="false" ht="12.75" hidden="false" customHeight="true" outlineLevel="0" collapsed="false">
      <c r="A497" s="63"/>
      <c r="B497" s="64"/>
      <c r="C497" s="63"/>
      <c r="D497" s="3"/>
      <c r="E497" s="13"/>
      <c r="F497" s="65"/>
      <c r="G497" s="13"/>
      <c r="H497" s="13"/>
      <c r="I497" s="13"/>
      <c r="J497" s="13"/>
      <c r="K497" s="13"/>
      <c r="L497" s="13"/>
      <c r="M497" s="13"/>
      <c r="N497" s="2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</row>
    <row r="498" customFormat="false" ht="12.75" hidden="false" customHeight="true" outlineLevel="0" collapsed="false">
      <c r="A498" s="63"/>
      <c r="B498" s="64"/>
      <c r="C498" s="63"/>
      <c r="D498" s="3"/>
      <c r="E498" s="13"/>
      <c r="F498" s="65"/>
      <c r="G498" s="13"/>
      <c r="H498" s="13"/>
      <c r="I498" s="13"/>
      <c r="J498" s="13"/>
      <c r="K498" s="13"/>
      <c r="L498" s="13"/>
      <c r="M498" s="13"/>
      <c r="N498" s="2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</row>
    <row r="499" customFormat="false" ht="12.75" hidden="false" customHeight="true" outlineLevel="0" collapsed="false">
      <c r="A499" s="63"/>
      <c r="B499" s="64"/>
      <c r="C499" s="63"/>
      <c r="D499" s="3"/>
      <c r="E499" s="13"/>
      <c r="F499" s="65"/>
      <c r="G499" s="13"/>
      <c r="H499" s="13"/>
      <c r="I499" s="13"/>
      <c r="J499" s="13"/>
      <c r="K499" s="13"/>
      <c r="L499" s="13"/>
      <c r="M499" s="13"/>
      <c r="N499" s="2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</row>
    <row r="500" customFormat="false" ht="12.75" hidden="false" customHeight="true" outlineLevel="0" collapsed="false">
      <c r="A500" s="63"/>
      <c r="B500" s="64"/>
      <c r="C500" s="63"/>
      <c r="D500" s="3"/>
      <c r="E500" s="13"/>
      <c r="F500" s="65"/>
      <c r="G500" s="13"/>
      <c r="H500" s="13"/>
      <c r="I500" s="13"/>
      <c r="J500" s="13"/>
      <c r="K500" s="13"/>
      <c r="L500" s="13"/>
      <c r="M500" s="13"/>
      <c r="N500" s="2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</row>
    <row r="501" customFormat="false" ht="12.75" hidden="false" customHeight="true" outlineLevel="0" collapsed="false">
      <c r="A501" s="63"/>
      <c r="B501" s="64"/>
      <c r="C501" s="63"/>
      <c r="D501" s="3"/>
      <c r="E501" s="13"/>
      <c r="F501" s="65"/>
      <c r="G501" s="13"/>
      <c r="H501" s="13"/>
      <c r="I501" s="13"/>
      <c r="J501" s="13"/>
      <c r="K501" s="13"/>
      <c r="L501" s="13"/>
      <c r="M501" s="13"/>
      <c r="N501" s="2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</row>
    <row r="502" customFormat="false" ht="12.75" hidden="false" customHeight="true" outlineLevel="0" collapsed="false">
      <c r="A502" s="63"/>
      <c r="B502" s="64"/>
      <c r="C502" s="63"/>
      <c r="D502" s="3"/>
      <c r="E502" s="13"/>
      <c r="F502" s="65"/>
      <c r="G502" s="13"/>
      <c r="H502" s="13"/>
      <c r="I502" s="13"/>
      <c r="J502" s="13"/>
      <c r="K502" s="13"/>
      <c r="L502" s="13"/>
      <c r="M502" s="13"/>
      <c r="N502" s="2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</row>
    <row r="503" customFormat="false" ht="12.75" hidden="false" customHeight="true" outlineLevel="0" collapsed="false">
      <c r="A503" s="63"/>
      <c r="B503" s="64"/>
      <c r="C503" s="63"/>
      <c r="D503" s="3"/>
      <c r="E503" s="13"/>
      <c r="F503" s="65"/>
      <c r="G503" s="13"/>
      <c r="H503" s="13"/>
      <c r="I503" s="13"/>
      <c r="J503" s="13"/>
      <c r="K503" s="13"/>
      <c r="L503" s="13"/>
      <c r="M503" s="13"/>
      <c r="N503" s="2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</row>
    <row r="504" customFormat="false" ht="12.75" hidden="false" customHeight="true" outlineLevel="0" collapsed="false">
      <c r="A504" s="63"/>
      <c r="B504" s="64"/>
      <c r="C504" s="63"/>
      <c r="D504" s="3"/>
      <c r="E504" s="13"/>
      <c r="F504" s="65"/>
      <c r="G504" s="13"/>
      <c r="H504" s="13"/>
      <c r="I504" s="13"/>
      <c r="J504" s="13"/>
      <c r="K504" s="13"/>
      <c r="L504" s="13"/>
      <c r="M504" s="13"/>
      <c r="N504" s="2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</row>
    <row r="505" customFormat="false" ht="12.75" hidden="false" customHeight="true" outlineLevel="0" collapsed="false">
      <c r="A505" s="63"/>
      <c r="B505" s="64"/>
      <c r="C505" s="63"/>
      <c r="D505" s="3"/>
      <c r="E505" s="13"/>
      <c r="F505" s="65"/>
      <c r="G505" s="13"/>
      <c r="H505" s="13"/>
      <c r="I505" s="13"/>
      <c r="J505" s="13"/>
      <c r="K505" s="13"/>
      <c r="L505" s="13"/>
      <c r="M505" s="13"/>
      <c r="N505" s="2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</row>
    <row r="506" customFormat="false" ht="12.75" hidden="false" customHeight="true" outlineLevel="0" collapsed="false">
      <c r="A506" s="63"/>
      <c r="B506" s="64"/>
      <c r="C506" s="63"/>
      <c r="D506" s="3"/>
      <c r="E506" s="13"/>
      <c r="F506" s="65"/>
      <c r="G506" s="13"/>
      <c r="H506" s="13"/>
      <c r="I506" s="13"/>
      <c r="J506" s="13"/>
      <c r="K506" s="13"/>
      <c r="L506" s="13"/>
      <c r="M506" s="13"/>
      <c r="N506" s="2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</row>
    <row r="507" customFormat="false" ht="12.75" hidden="false" customHeight="true" outlineLevel="0" collapsed="false">
      <c r="A507" s="63"/>
      <c r="B507" s="64"/>
      <c r="C507" s="63"/>
      <c r="D507" s="3"/>
      <c r="E507" s="13"/>
      <c r="F507" s="65"/>
      <c r="G507" s="13"/>
      <c r="H507" s="13"/>
      <c r="I507" s="13"/>
      <c r="J507" s="13"/>
      <c r="K507" s="13"/>
      <c r="L507" s="13"/>
      <c r="M507" s="13"/>
      <c r="N507" s="2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</row>
    <row r="508" customFormat="false" ht="12.75" hidden="false" customHeight="true" outlineLevel="0" collapsed="false">
      <c r="A508" s="63"/>
      <c r="B508" s="64"/>
      <c r="C508" s="63"/>
      <c r="D508" s="3"/>
      <c r="E508" s="13"/>
      <c r="F508" s="65"/>
      <c r="G508" s="13"/>
      <c r="H508" s="13"/>
      <c r="I508" s="13"/>
      <c r="J508" s="13"/>
      <c r="K508" s="13"/>
      <c r="L508" s="13"/>
      <c r="M508" s="13"/>
      <c r="N508" s="2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</row>
    <row r="509" customFormat="false" ht="12.75" hidden="false" customHeight="true" outlineLevel="0" collapsed="false">
      <c r="A509" s="63"/>
      <c r="B509" s="64"/>
      <c r="C509" s="63"/>
      <c r="D509" s="3"/>
      <c r="E509" s="13"/>
      <c r="F509" s="65"/>
      <c r="G509" s="13"/>
      <c r="H509" s="13"/>
      <c r="I509" s="13"/>
      <c r="J509" s="13"/>
      <c r="K509" s="13"/>
      <c r="L509" s="13"/>
      <c r="M509" s="13"/>
      <c r="N509" s="2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</row>
    <row r="510" customFormat="false" ht="12.75" hidden="false" customHeight="true" outlineLevel="0" collapsed="false">
      <c r="A510" s="63"/>
      <c r="B510" s="64"/>
      <c r="C510" s="63"/>
      <c r="D510" s="3"/>
      <c r="E510" s="13"/>
      <c r="F510" s="65"/>
      <c r="G510" s="13"/>
      <c r="H510" s="13"/>
      <c r="I510" s="13"/>
      <c r="J510" s="13"/>
      <c r="K510" s="13"/>
      <c r="L510" s="13"/>
      <c r="M510" s="13"/>
      <c r="N510" s="2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</row>
    <row r="511" customFormat="false" ht="12.75" hidden="false" customHeight="true" outlineLevel="0" collapsed="false">
      <c r="A511" s="63"/>
      <c r="B511" s="64"/>
      <c r="C511" s="63"/>
      <c r="D511" s="3"/>
      <c r="E511" s="13"/>
      <c r="F511" s="65"/>
      <c r="G511" s="13"/>
      <c r="H511" s="13"/>
      <c r="I511" s="13"/>
      <c r="J511" s="13"/>
      <c r="K511" s="13"/>
      <c r="L511" s="13"/>
      <c r="M511" s="13"/>
      <c r="N511" s="2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</row>
    <row r="512" customFormat="false" ht="12.75" hidden="false" customHeight="true" outlineLevel="0" collapsed="false">
      <c r="A512" s="63"/>
      <c r="B512" s="64"/>
      <c r="C512" s="63"/>
      <c r="D512" s="3"/>
      <c r="E512" s="13"/>
      <c r="F512" s="65"/>
      <c r="G512" s="13"/>
      <c r="H512" s="13"/>
      <c r="I512" s="13"/>
      <c r="J512" s="13"/>
      <c r="K512" s="13"/>
      <c r="L512" s="13"/>
      <c r="M512" s="13"/>
      <c r="N512" s="2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</row>
    <row r="513" customFormat="false" ht="12.75" hidden="false" customHeight="true" outlineLevel="0" collapsed="false">
      <c r="A513" s="63"/>
      <c r="B513" s="64"/>
      <c r="C513" s="63"/>
      <c r="D513" s="3"/>
      <c r="E513" s="13"/>
      <c r="F513" s="65"/>
      <c r="G513" s="13"/>
      <c r="H513" s="13"/>
      <c r="I513" s="13"/>
      <c r="J513" s="13"/>
      <c r="K513" s="13"/>
      <c r="L513" s="13"/>
      <c r="M513" s="13"/>
      <c r="N513" s="2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</row>
    <row r="514" customFormat="false" ht="12.75" hidden="false" customHeight="true" outlineLevel="0" collapsed="false">
      <c r="A514" s="63"/>
      <c r="B514" s="64"/>
      <c r="C514" s="63"/>
      <c r="D514" s="3"/>
      <c r="E514" s="13"/>
      <c r="F514" s="65"/>
      <c r="G514" s="13"/>
      <c r="H514" s="13"/>
      <c r="I514" s="13"/>
      <c r="J514" s="13"/>
      <c r="K514" s="13"/>
      <c r="L514" s="13"/>
      <c r="M514" s="13"/>
      <c r="N514" s="2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</row>
    <row r="515" customFormat="false" ht="12.75" hidden="false" customHeight="true" outlineLevel="0" collapsed="false">
      <c r="A515" s="63"/>
      <c r="B515" s="64"/>
      <c r="C515" s="63"/>
      <c r="D515" s="3"/>
      <c r="E515" s="13"/>
      <c r="F515" s="65"/>
      <c r="G515" s="13"/>
      <c r="H515" s="13"/>
      <c r="I515" s="13"/>
      <c r="J515" s="13"/>
      <c r="K515" s="13"/>
      <c r="L515" s="13"/>
      <c r="M515" s="13"/>
      <c r="N515" s="2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</row>
    <row r="516" customFormat="false" ht="12.75" hidden="false" customHeight="true" outlineLevel="0" collapsed="false">
      <c r="A516" s="63"/>
      <c r="B516" s="64"/>
      <c r="C516" s="63"/>
      <c r="D516" s="3"/>
      <c r="E516" s="13"/>
      <c r="F516" s="65"/>
      <c r="G516" s="13"/>
      <c r="H516" s="13"/>
      <c r="I516" s="13"/>
      <c r="J516" s="13"/>
      <c r="K516" s="13"/>
      <c r="L516" s="13"/>
      <c r="M516" s="13"/>
      <c r="N516" s="2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</row>
    <row r="517" customFormat="false" ht="12.75" hidden="false" customHeight="true" outlineLevel="0" collapsed="false">
      <c r="A517" s="63"/>
      <c r="B517" s="64"/>
      <c r="C517" s="63"/>
      <c r="D517" s="3"/>
      <c r="E517" s="13"/>
      <c r="F517" s="65"/>
      <c r="G517" s="13"/>
      <c r="H517" s="13"/>
      <c r="I517" s="13"/>
      <c r="J517" s="13"/>
      <c r="K517" s="13"/>
      <c r="L517" s="13"/>
      <c r="M517" s="13"/>
      <c r="N517" s="2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</row>
    <row r="518" customFormat="false" ht="12.75" hidden="false" customHeight="true" outlineLevel="0" collapsed="false">
      <c r="A518" s="63"/>
      <c r="B518" s="64"/>
      <c r="C518" s="63"/>
      <c r="D518" s="3"/>
      <c r="E518" s="13"/>
      <c r="F518" s="65"/>
      <c r="G518" s="13"/>
      <c r="H518" s="13"/>
      <c r="I518" s="13"/>
      <c r="J518" s="13"/>
      <c r="K518" s="13"/>
      <c r="L518" s="13"/>
      <c r="M518" s="13"/>
      <c r="N518" s="2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</row>
    <row r="519" customFormat="false" ht="12.75" hidden="false" customHeight="true" outlineLevel="0" collapsed="false">
      <c r="A519" s="63"/>
      <c r="B519" s="64"/>
      <c r="C519" s="63"/>
      <c r="D519" s="3"/>
      <c r="E519" s="13"/>
      <c r="F519" s="65"/>
      <c r="G519" s="13"/>
      <c r="H519" s="13"/>
      <c r="I519" s="13"/>
      <c r="J519" s="13"/>
      <c r="K519" s="13"/>
      <c r="L519" s="13"/>
      <c r="M519" s="13"/>
      <c r="N519" s="2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</row>
    <row r="520" customFormat="false" ht="12.75" hidden="false" customHeight="true" outlineLevel="0" collapsed="false">
      <c r="A520" s="63"/>
      <c r="B520" s="64"/>
      <c r="C520" s="63"/>
      <c r="D520" s="3"/>
      <c r="E520" s="13"/>
      <c r="F520" s="65"/>
      <c r="G520" s="13"/>
      <c r="H520" s="13"/>
      <c r="I520" s="13"/>
      <c r="J520" s="13"/>
      <c r="K520" s="13"/>
      <c r="L520" s="13"/>
      <c r="M520" s="13"/>
      <c r="N520" s="2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</row>
    <row r="521" customFormat="false" ht="12.75" hidden="false" customHeight="true" outlineLevel="0" collapsed="false">
      <c r="A521" s="63"/>
      <c r="B521" s="64"/>
      <c r="C521" s="63"/>
      <c r="D521" s="3"/>
      <c r="E521" s="13"/>
      <c r="F521" s="65"/>
      <c r="G521" s="13"/>
      <c r="H521" s="13"/>
      <c r="I521" s="13"/>
      <c r="J521" s="13"/>
      <c r="K521" s="13"/>
      <c r="L521" s="13"/>
      <c r="M521" s="13"/>
      <c r="N521" s="2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</row>
    <row r="522" customFormat="false" ht="12.75" hidden="false" customHeight="true" outlineLevel="0" collapsed="false">
      <c r="A522" s="63"/>
      <c r="B522" s="64"/>
      <c r="C522" s="63"/>
      <c r="D522" s="3"/>
      <c r="E522" s="13"/>
      <c r="F522" s="65"/>
      <c r="G522" s="13"/>
      <c r="H522" s="13"/>
      <c r="I522" s="13"/>
      <c r="J522" s="13"/>
      <c r="K522" s="13"/>
      <c r="L522" s="13"/>
      <c r="M522" s="13"/>
      <c r="N522" s="2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</row>
    <row r="523" customFormat="false" ht="12.75" hidden="false" customHeight="true" outlineLevel="0" collapsed="false">
      <c r="A523" s="63"/>
      <c r="B523" s="64"/>
      <c r="C523" s="63"/>
      <c r="D523" s="3"/>
      <c r="E523" s="13"/>
      <c r="F523" s="65"/>
      <c r="G523" s="13"/>
      <c r="H523" s="13"/>
      <c r="I523" s="13"/>
      <c r="J523" s="13"/>
      <c r="K523" s="13"/>
      <c r="L523" s="13"/>
      <c r="M523" s="13"/>
      <c r="N523" s="2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</row>
    <row r="524" customFormat="false" ht="12.75" hidden="false" customHeight="true" outlineLevel="0" collapsed="false">
      <c r="A524" s="63"/>
      <c r="B524" s="64"/>
      <c r="C524" s="63"/>
      <c r="D524" s="3"/>
      <c r="E524" s="13"/>
      <c r="F524" s="65"/>
      <c r="G524" s="13"/>
      <c r="H524" s="13"/>
      <c r="I524" s="13"/>
      <c r="J524" s="13"/>
      <c r="K524" s="13"/>
      <c r="L524" s="13"/>
      <c r="M524" s="13"/>
      <c r="N524" s="2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</row>
    <row r="525" customFormat="false" ht="12.75" hidden="false" customHeight="true" outlineLevel="0" collapsed="false">
      <c r="A525" s="63"/>
      <c r="B525" s="64"/>
      <c r="C525" s="63"/>
      <c r="D525" s="3"/>
      <c r="E525" s="13"/>
      <c r="F525" s="65"/>
      <c r="G525" s="13"/>
      <c r="H525" s="13"/>
      <c r="I525" s="13"/>
      <c r="J525" s="13"/>
      <c r="K525" s="13"/>
      <c r="L525" s="13"/>
      <c r="M525" s="13"/>
      <c r="N525" s="2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</row>
    <row r="526" customFormat="false" ht="12.75" hidden="false" customHeight="true" outlineLevel="0" collapsed="false">
      <c r="A526" s="63"/>
      <c r="B526" s="64"/>
      <c r="C526" s="63"/>
      <c r="D526" s="3"/>
      <c r="E526" s="13"/>
      <c r="F526" s="65"/>
      <c r="G526" s="13"/>
      <c r="H526" s="13"/>
      <c r="I526" s="13"/>
      <c r="J526" s="13"/>
      <c r="K526" s="13"/>
      <c r="L526" s="13"/>
      <c r="M526" s="13"/>
      <c r="N526" s="2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</row>
    <row r="527" customFormat="false" ht="12.75" hidden="false" customHeight="true" outlineLevel="0" collapsed="false">
      <c r="A527" s="63"/>
      <c r="B527" s="64"/>
      <c r="C527" s="63"/>
      <c r="D527" s="3"/>
      <c r="E527" s="13"/>
      <c r="F527" s="65"/>
      <c r="G527" s="13"/>
      <c r="H527" s="13"/>
      <c r="I527" s="13"/>
      <c r="J527" s="13"/>
      <c r="K527" s="13"/>
      <c r="L527" s="13"/>
      <c r="M527" s="13"/>
      <c r="N527" s="2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</row>
    <row r="528" customFormat="false" ht="12.75" hidden="false" customHeight="true" outlineLevel="0" collapsed="false">
      <c r="A528" s="63"/>
      <c r="B528" s="64"/>
      <c r="C528" s="63"/>
      <c r="D528" s="3"/>
      <c r="E528" s="13"/>
      <c r="F528" s="65"/>
      <c r="G528" s="13"/>
      <c r="H528" s="13"/>
      <c r="I528" s="13"/>
      <c r="J528" s="13"/>
      <c r="K528" s="13"/>
      <c r="L528" s="13"/>
      <c r="M528" s="13"/>
      <c r="N528" s="2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</row>
    <row r="529" customFormat="false" ht="12.75" hidden="false" customHeight="true" outlineLevel="0" collapsed="false">
      <c r="A529" s="63"/>
      <c r="B529" s="64"/>
      <c r="C529" s="63"/>
      <c r="D529" s="3"/>
      <c r="E529" s="13"/>
      <c r="F529" s="65"/>
      <c r="G529" s="13"/>
      <c r="H529" s="13"/>
      <c r="I529" s="13"/>
      <c r="J529" s="13"/>
      <c r="K529" s="13"/>
      <c r="L529" s="13"/>
      <c r="M529" s="13"/>
      <c r="N529" s="2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</row>
    <row r="530" customFormat="false" ht="12.75" hidden="false" customHeight="true" outlineLevel="0" collapsed="false">
      <c r="A530" s="63"/>
      <c r="B530" s="64"/>
      <c r="C530" s="63"/>
      <c r="D530" s="3"/>
      <c r="E530" s="13"/>
      <c r="F530" s="65"/>
      <c r="G530" s="13"/>
      <c r="H530" s="13"/>
      <c r="I530" s="13"/>
      <c r="J530" s="13"/>
      <c r="K530" s="13"/>
      <c r="L530" s="13"/>
      <c r="M530" s="13"/>
      <c r="N530" s="2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</row>
    <row r="531" customFormat="false" ht="12.75" hidden="false" customHeight="true" outlineLevel="0" collapsed="false">
      <c r="A531" s="63"/>
      <c r="B531" s="64"/>
      <c r="C531" s="63"/>
      <c r="D531" s="3"/>
      <c r="E531" s="13"/>
      <c r="F531" s="65"/>
      <c r="G531" s="13"/>
      <c r="H531" s="13"/>
      <c r="I531" s="13"/>
      <c r="J531" s="13"/>
      <c r="K531" s="13"/>
      <c r="L531" s="13"/>
      <c r="M531" s="13"/>
      <c r="N531" s="2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</row>
    <row r="532" customFormat="false" ht="12.75" hidden="false" customHeight="true" outlineLevel="0" collapsed="false">
      <c r="A532" s="63"/>
      <c r="B532" s="64"/>
      <c r="C532" s="63"/>
      <c r="D532" s="3"/>
      <c r="E532" s="13"/>
      <c r="F532" s="65"/>
      <c r="G532" s="13"/>
      <c r="H532" s="13"/>
      <c r="I532" s="13"/>
      <c r="J532" s="13"/>
      <c r="K532" s="13"/>
      <c r="L532" s="13"/>
      <c r="M532" s="13"/>
      <c r="N532" s="2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</row>
    <row r="533" customFormat="false" ht="12.75" hidden="false" customHeight="true" outlineLevel="0" collapsed="false">
      <c r="A533" s="63"/>
      <c r="B533" s="64"/>
      <c r="C533" s="63"/>
      <c r="D533" s="3"/>
      <c r="E533" s="13"/>
      <c r="F533" s="65"/>
      <c r="G533" s="13"/>
      <c r="H533" s="13"/>
      <c r="I533" s="13"/>
      <c r="J533" s="13"/>
      <c r="K533" s="13"/>
      <c r="L533" s="13"/>
      <c r="M533" s="13"/>
      <c r="N533" s="2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</row>
    <row r="534" customFormat="false" ht="12.75" hidden="false" customHeight="true" outlineLevel="0" collapsed="false">
      <c r="A534" s="63"/>
      <c r="B534" s="64"/>
      <c r="C534" s="63"/>
      <c r="D534" s="3"/>
      <c r="E534" s="13"/>
      <c r="F534" s="65"/>
      <c r="G534" s="13"/>
      <c r="H534" s="13"/>
      <c r="I534" s="13"/>
      <c r="J534" s="13"/>
      <c r="K534" s="13"/>
      <c r="L534" s="13"/>
      <c r="M534" s="13"/>
      <c r="N534" s="2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</row>
    <row r="535" customFormat="false" ht="12.75" hidden="false" customHeight="true" outlineLevel="0" collapsed="false">
      <c r="A535" s="63"/>
      <c r="B535" s="64"/>
      <c r="C535" s="63"/>
      <c r="D535" s="3"/>
      <c r="E535" s="13"/>
      <c r="F535" s="65"/>
      <c r="G535" s="13"/>
      <c r="H535" s="13"/>
      <c r="I535" s="13"/>
      <c r="J535" s="13"/>
      <c r="K535" s="13"/>
      <c r="L535" s="13"/>
      <c r="M535" s="13"/>
      <c r="N535" s="2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</row>
    <row r="536" customFormat="false" ht="12.75" hidden="false" customHeight="true" outlineLevel="0" collapsed="false">
      <c r="A536" s="63"/>
      <c r="B536" s="64"/>
      <c r="C536" s="63"/>
      <c r="D536" s="3"/>
      <c r="E536" s="13"/>
      <c r="F536" s="65"/>
      <c r="G536" s="13"/>
      <c r="H536" s="13"/>
      <c r="I536" s="13"/>
      <c r="J536" s="13"/>
      <c r="K536" s="13"/>
      <c r="L536" s="13"/>
      <c r="M536" s="13"/>
      <c r="N536" s="2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</row>
    <row r="537" customFormat="false" ht="12.75" hidden="false" customHeight="true" outlineLevel="0" collapsed="false">
      <c r="A537" s="63"/>
      <c r="B537" s="64"/>
      <c r="C537" s="63"/>
      <c r="D537" s="3"/>
      <c r="E537" s="13"/>
      <c r="F537" s="65"/>
      <c r="G537" s="13"/>
      <c r="H537" s="13"/>
      <c r="I537" s="13"/>
      <c r="J537" s="13"/>
      <c r="K537" s="13"/>
      <c r="L537" s="13"/>
      <c r="M537" s="13"/>
      <c r="N537" s="2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</row>
    <row r="538" customFormat="false" ht="12.75" hidden="false" customHeight="true" outlineLevel="0" collapsed="false">
      <c r="A538" s="63"/>
      <c r="B538" s="64"/>
      <c r="C538" s="63"/>
      <c r="D538" s="3"/>
      <c r="E538" s="13"/>
      <c r="F538" s="65"/>
      <c r="G538" s="13"/>
      <c r="H538" s="13"/>
      <c r="I538" s="13"/>
      <c r="J538" s="13"/>
      <c r="K538" s="13"/>
      <c r="L538" s="13"/>
      <c r="M538" s="13"/>
      <c r="N538" s="2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</row>
    <row r="539" customFormat="false" ht="12.75" hidden="false" customHeight="true" outlineLevel="0" collapsed="false">
      <c r="A539" s="63"/>
      <c r="B539" s="64"/>
      <c r="C539" s="63"/>
      <c r="D539" s="3"/>
      <c r="E539" s="13"/>
      <c r="F539" s="65"/>
      <c r="G539" s="13"/>
      <c r="H539" s="13"/>
      <c r="I539" s="13"/>
      <c r="J539" s="13"/>
      <c r="K539" s="13"/>
      <c r="L539" s="13"/>
      <c r="M539" s="13"/>
      <c r="N539" s="2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</row>
    <row r="540" customFormat="false" ht="12.75" hidden="false" customHeight="true" outlineLevel="0" collapsed="false">
      <c r="A540" s="63"/>
      <c r="B540" s="64"/>
      <c r="C540" s="63"/>
      <c r="D540" s="3"/>
      <c r="E540" s="13"/>
      <c r="F540" s="65"/>
      <c r="G540" s="13"/>
      <c r="H540" s="13"/>
      <c r="I540" s="13"/>
      <c r="J540" s="13"/>
      <c r="K540" s="13"/>
      <c r="L540" s="13"/>
      <c r="M540" s="13"/>
      <c r="N540" s="2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</row>
    <row r="541" customFormat="false" ht="12.75" hidden="false" customHeight="true" outlineLevel="0" collapsed="false">
      <c r="A541" s="63"/>
      <c r="B541" s="64"/>
      <c r="C541" s="63"/>
      <c r="D541" s="3"/>
      <c r="E541" s="13"/>
      <c r="F541" s="65"/>
      <c r="G541" s="13"/>
      <c r="H541" s="13"/>
      <c r="I541" s="13"/>
      <c r="J541" s="13"/>
      <c r="K541" s="13"/>
      <c r="L541" s="13"/>
      <c r="M541" s="13"/>
      <c r="N541" s="2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</row>
    <row r="542" customFormat="false" ht="12.75" hidden="false" customHeight="true" outlineLevel="0" collapsed="false">
      <c r="A542" s="63"/>
      <c r="B542" s="64"/>
      <c r="C542" s="63"/>
      <c r="D542" s="3"/>
      <c r="E542" s="13"/>
      <c r="F542" s="65"/>
      <c r="G542" s="13"/>
      <c r="H542" s="13"/>
      <c r="I542" s="13"/>
      <c r="J542" s="13"/>
      <c r="K542" s="13"/>
      <c r="L542" s="13"/>
      <c r="M542" s="13"/>
      <c r="N542" s="2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</row>
    <row r="543" customFormat="false" ht="12.75" hidden="false" customHeight="true" outlineLevel="0" collapsed="false">
      <c r="A543" s="63"/>
      <c r="B543" s="64"/>
      <c r="C543" s="63"/>
      <c r="D543" s="3"/>
      <c r="E543" s="13"/>
      <c r="F543" s="65"/>
      <c r="G543" s="13"/>
      <c r="H543" s="13"/>
      <c r="I543" s="13"/>
      <c r="J543" s="13"/>
      <c r="K543" s="13"/>
      <c r="L543" s="13"/>
      <c r="M543" s="13"/>
      <c r="N543" s="2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</row>
    <row r="544" customFormat="false" ht="12.75" hidden="false" customHeight="true" outlineLevel="0" collapsed="false">
      <c r="A544" s="63"/>
      <c r="B544" s="64"/>
      <c r="C544" s="63"/>
      <c r="D544" s="3"/>
      <c r="E544" s="13"/>
      <c r="F544" s="65"/>
      <c r="G544" s="13"/>
      <c r="H544" s="13"/>
      <c r="I544" s="13"/>
      <c r="J544" s="13"/>
      <c r="K544" s="13"/>
      <c r="L544" s="13"/>
      <c r="M544" s="13"/>
      <c r="N544" s="2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</row>
    <row r="545" customFormat="false" ht="12.75" hidden="false" customHeight="true" outlineLevel="0" collapsed="false">
      <c r="A545" s="63"/>
      <c r="B545" s="64"/>
      <c r="C545" s="63"/>
      <c r="D545" s="3"/>
      <c r="E545" s="13"/>
      <c r="F545" s="65"/>
      <c r="G545" s="13"/>
      <c r="H545" s="13"/>
      <c r="I545" s="13"/>
      <c r="J545" s="13"/>
      <c r="K545" s="13"/>
      <c r="L545" s="13"/>
      <c r="M545" s="13"/>
      <c r="N545" s="2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</row>
    <row r="546" customFormat="false" ht="12.75" hidden="false" customHeight="true" outlineLevel="0" collapsed="false">
      <c r="A546" s="63"/>
      <c r="B546" s="64"/>
      <c r="C546" s="63"/>
      <c r="D546" s="3"/>
      <c r="E546" s="13"/>
      <c r="F546" s="65"/>
      <c r="G546" s="13"/>
      <c r="H546" s="13"/>
      <c r="I546" s="13"/>
      <c r="J546" s="13"/>
      <c r="K546" s="13"/>
      <c r="L546" s="13"/>
      <c r="M546" s="13"/>
      <c r="N546" s="2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</row>
    <row r="547" customFormat="false" ht="12.75" hidden="false" customHeight="true" outlineLevel="0" collapsed="false">
      <c r="A547" s="63"/>
      <c r="B547" s="64"/>
      <c r="C547" s="63"/>
      <c r="D547" s="3"/>
      <c r="E547" s="13"/>
      <c r="F547" s="65"/>
      <c r="G547" s="13"/>
      <c r="H547" s="13"/>
      <c r="I547" s="13"/>
      <c r="J547" s="13"/>
      <c r="K547" s="13"/>
      <c r="L547" s="13"/>
      <c r="M547" s="13"/>
      <c r="N547" s="2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</row>
    <row r="548" customFormat="false" ht="12.75" hidden="false" customHeight="true" outlineLevel="0" collapsed="false">
      <c r="A548" s="63"/>
      <c r="B548" s="64"/>
      <c r="C548" s="63"/>
      <c r="D548" s="3"/>
      <c r="E548" s="13"/>
      <c r="F548" s="65"/>
      <c r="G548" s="13"/>
      <c r="H548" s="13"/>
      <c r="I548" s="13"/>
      <c r="J548" s="13"/>
      <c r="K548" s="13"/>
      <c r="L548" s="13"/>
      <c r="M548" s="13"/>
      <c r="N548" s="2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</row>
    <row r="549" customFormat="false" ht="12.75" hidden="false" customHeight="true" outlineLevel="0" collapsed="false">
      <c r="A549" s="63"/>
      <c r="B549" s="64"/>
      <c r="C549" s="63"/>
      <c r="D549" s="3"/>
      <c r="E549" s="13"/>
      <c r="F549" s="65"/>
      <c r="G549" s="13"/>
      <c r="H549" s="13"/>
      <c r="I549" s="13"/>
      <c r="J549" s="13"/>
      <c r="K549" s="13"/>
      <c r="L549" s="13"/>
      <c r="M549" s="13"/>
      <c r="N549" s="2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</row>
    <row r="550" customFormat="false" ht="12.75" hidden="false" customHeight="true" outlineLevel="0" collapsed="false">
      <c r="A550" s="63"/>
      <c r="B550" s="64"/>
      <c r="C550" s="63"/>
      <c r="D550" s="3"/>
      <c r="E550" s="13"/>
      <c r="F550" s="65"/>
      <c r="G550" s="13"/>
      <c r="H550" s="13"/>
      <c r="I550" s="13"/>
      <c r="J550" s="13"/>
      <c r="K550" s="13"/>
      <c r="L550" s="13"/>
      <c r="M550" s="13"/>
      <c r="N550" s="2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</row>
    <row r="551" customFormat="false" ht="12.75" hidden="false" customHeight="true" outlineLevel="0" collapsed="false">
      <c r="A551" s="63"/>
      <c r="B551" s="64"/>
      <c r="C551" s="63"/>
      <c r="D551" s="3"/>
      <c r="E551" s="13"/>
      <c r="F551" s="65"/>
      <c r="G551" s="13"/>
      <c r="H551" s="13"/>
      <c r="I551" s="13"/>
      <c r="J551" s="13"/>
      <c r="K551" s="13"/>
      <c r="L551" s="13"/>
      <c r="M551" s="13"/>
      <c r="N551" s="2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</row>
    <row r="552" customFormat="false" ht="12.75" hidden="false" customHeight="true" outlineLevel="0" collapsed="false">
      <c r="A552" s="63"/>
      <c r="B552" s="64"/>
      <c r="C552" s="63"/>
      <c r="D552" s="3"/>
      <c r="E552" s="13"/>
      <c r="F552" s="65"/>
      <c r="G552" s="13"/>
      <c r="H552" s="13"/>
      <c r="I552" s="13"/>
      <c r="J552" s="13"/>
      <c r="K552" s="13"/>
      <c r="L552" s="13"/>
      <c r="M552" s="13"/>
      <c r="N552" s="2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</row>
    <row r="553" customFormat="false" ht="12.75" hidden="false" customHeight="true" outlineLevel="0" collapsed="false">
      <c r="A553" s="63"/>
      <c r="B553" s="64"/>
      <c r="C553" s="63"/>
      <c r="D553" s="3"/>
      <c r="E553" s="13"/>
      <c r="F553" s="65"/>
      <c r="G553" s="13"/>
      <c r="H553" s="13"/>
      <c r="I553" s="13"/>
      <c r="J553" s="13"/>
      <c r="K553" s="13"/>
      <c r="L553" s="13"/>
      <c r="M553" s="13"/>
      <c r="N553" s="2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</row>
    <row r="554" customFormat="false" ht="12.75" hidden="false" customHeight="true" outlineLevel="0" collapsed="false">
      <c r="A554" s="63"/>
      <c r="B554" s="64"/>
      <c r="C554" s="63"/>
      <c r="D554" s="3"/>
      <c r="E554" s="13"/>
      <c r="F554" s="65"/>
      <c r="G554" s="13"/>
      <c r="H554" s="13"/>
      <c r="I554" s="13"/>
      <c r="J554" s="13"/>
      <c r="K554" s="13"/>
      <c r="L554" s="13"/>
      <c r="M554" s="13"/>
      <c r="N554" s="2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</row>
    <row r="555" customFormat="false" ht="12.75" hidden="false" customHeight="true" outlineLevel="0" collapsed="false">
      <c r="A555" s="63"/>
      <c r="B555" s="64"/>
      <c r="C555" s="63"/>
      <c r="D555" s="3"/>
      <c r="E555" s="13"/>
      <c r="F555" s="65"/>
      <c r="G555" s="13"/>
      <c r="H555" s="13"/>
      <c r="I555" s="13"/>
      <c r="J555" s="13"/>
      <c r="K555" s="13"/>
      <c r="L555" s="13"/>
      <c r="M555" s="13"/>
      <c r="N555" s="2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</row>
    <row r="556" customFormat="false" ht="12.75" hidden="false" customHeight="true" outlineLevel="0" collapsed="false">
      <c r="A556" s="63"/>
      <c r="B556" s="64"/>
      <c r="C556" s="63"/>
      <c r="D556" s="3"/>
      <c r="E556" s="13"/>
      <c r="F556" s="65"/>
      <c r="G556" s="13"/>
      <c r="H556" s="13"/>
      <c r="I556" s="13"/>
      <c r="J556" s="13"/>
      <c r="K556" s="13"/>
      <c r="L556" s="13"/>
      <c r="M556" s="13"/>
      <c r="N556" s="2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</row>
    <row r="557" customFormat="false" ht="12.75" hidden="false" customHeight="true" outlineLevel="0" collapsed="false">
      <c r="A557" s="63"/>
      <c r="B557" s="64"/>
      <c r="C557" s="63"/>
      <c r="D557" s="3"/>
      <c r="E557" s="13"/>
      <c r="F557" s="65"/>
      <c r="G557" s="13"/>
      <c r="H557" s="13"/>
      <c r="I557" s="13"/>
      <c r="J557" s="13"/>
      <c r="K557" s="13"/>
      <c r="L557" s="13"/>
      <c r="M557" s="13"/>
      <c r="N557" s="2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</row>
    <row r="558" customFormat="false" ht="12.75" hidden="false" customHeight="true" outlineLevel="0" collapsed="false">
      <c r="A558" s="63"/>
      <c r="B558" s="64"/>
      <c r="C558" s="63"/>
      <c r="D558" s="3"/>
      <c r="E558" s="13"/>
      <c r="F558" s="65"/>
      <c r="G558" s="13"/>
      <c r="H558" s="13"/>
      <c r="I558" s="13"/>
      <c r="J558" s="13"/>
      <c r="K558" s="13"/>
      <c r="L558" s="13"/>
      <c r="M558" s="13"/>
      <c r="N558" s="2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</row>
    <row r="559" customFormat="false" ht="12.75" hidden="false" customHeight="true" outlineLevel="0" collapsed="false">
      <c r="A559" s="63"/>
      <c r="B559" s="64"/>
      <c r="C559" s="63"/>
      <c r="D559" s="3"/>
      <c r="E559" s="13"/>
      <c r="F559" s="65"/>
      <c r="G559" s="13"/>
      <c r="H559" s="13"/>
      <c r="I559" s="13"/>
      <c r="J559" s="13"/>
      <c r="K559" s="13"/>
      <c r="L559" s="13"/>
      <c r="M559" s="13"/>
      <c r="N559" s="2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</row>
    <row r="560" customFormat="false" ht="12.75" hidden="false" customHeight="true" outlineLevel="0" collapsed="false">
      <c r="A560" s="63"/>
      <c r="B560" s="64"/>
      <c r="C560" s="63"/>
      <c r="D560" s="3"/>
      <c r="E560" s="13"/>
      <c r="F560" s="65"/>
      <c r="G560" s="13"/>
      <c r="H560" s="13"/>
      <c r="I560" s="13"/>
      <c r="J560" s="13"/>
      <c r="K560" s="13"/>
      <c r="L560" s="13"/>
      <c r="M560" s="13"/>
      <c r="N560" s="2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</row>
    <row r="561" customFormat="false" ht="12.75" hidden="false" customHeight="true" outlineLevel="0" collapsed="false">
      <c r="A561" s="63"/>
      <c r="B561" s="64"/>
      <c r="C561" s="63"/>
      <c r="D561" s="3"/>
      <c r="E561" s="13"/>
      <c r="F561" s="65"/>
      <c r="G561" s="13"/>
      <c r="H561" s="13"/>
      <c r="I561" s="13"/>
      <c r="J561" s="13"/>
      <c r="K561" s="13"/>
      <c r="L561" s="13"/>
      <c r="M561" s="13"/>
      <c r="N561" s="2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</row>
    <row r="562" customFormat="false" ht="12.75" hidden="false" customHeight="true" outlineLevel="0" collapsed="false">
      <c r="A562" s="63"/>
      <c r="B562" s="64"/>
      <c r="C562" s="63"/>
      <c r="D562" s="3"/>
      <c r="E562" s="13"/>
      <c r="F562" s="65"/>
      <c r="G562" s="13"/>
      <c r="H562" s="13"/>
      <c r="I562" s="13"/>
      <c r="J562" s="13"/>
      <c r="K562" s="13"/>
      <c r="L562" s="13"/>
      <c r="M562" s="13"/>
      <c r="N562" s="2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</row>
    <row r="563" customFormat="false" ht="12.75" hidden="false" customHeight="true" outlineLevel="0" collapsed="false">
      <c r="A563" s="63"/>
      <c r="B563" s="64"/>
      <c r="C563" s="63"/>
      <c r="D563" s="3"/>
      <c r="E563" s="13"/>
      <c r="F563" s="65"/>
      <c r="G563" s="13"/>
      <c r="H563" s="13"/>
      <c r="I563" s="13"/>
      <c r="J563" s="13"/>
      <c r="K563" s="13"/>
      <c r="L563" s="13"/>
      <c r="M563" s="13"/>
      <c r="N563" s="2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</row>
    <row r="564" customFormat="false" ht="12.75" hidden="false" customHeight="true" outlineLevel="0" collapsed="false">
      <c r="A564" s="63"/>
      <c r="B564" s="64"/>
      <c r="C564" s="63"/>
      <c r="D564" s="3"/>
      <c r="E564" s="13"/>
      <c r="F564" s="65"/>
      <c r="G564" s="13"/>
      <c r="H564" s="13"/>
      <c r="I564" s="13"/>
      <c r="J564" s="13"/>
      <c r="K564" s="13"/>
      <c r="L564" s="13"/>
      <c r="M564" s="13"/>
      <c r="N564" s="2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</row>
    <row r="565" customFormat="false" ht="12.75" hidden="false" customHeight="true" outlineLevel="0" collapsed="false">
      <c r="A565" s="63"/>
      <c r="B565" s="64"/>
      <c r="C565" s="63"/>
      <c r="D565" s="3"/>
      <c r="E565" s="13"/>
      <c r="F565" s="65"/>
      <c r="G565" s="13"/>
      <c r="H565" s="13"/>
      <c r="I565" s="13"/>
      <c r="J565" s="13"/>
      <c r="K565" s="13"/>
      <c r="L565" s="13"/>
      <c r="M565" s="13"/>
      <c r="N565" s="2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</row>
    <row r="566" customFormat="false" ht="12.75" hidden="false" customHeight="true" outlineLevel="0" collapsed="false">
      <c r="A566" s="63"/>
      <c r="B566" s="64"/>
      <c r="C566" s="63"/>
      <c r="D566" s="3"/>
      <c r="E566" s="13"/>
      <c r="F566" s="65"/>
      <c r="G566" s="13"/>
      <c r="H566" s="13"/>
      <c r="I566" s="13"/>
      <c r="J566" s="13"/>
      <c r="K566" s="13"/>
      <c r="L566" s="13"/>
      <c r="M566" s="13"/>
      <c r="N566" s="2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</row>
    <row r="567" customFormat="false" ht="12.75" hidden="false" customHeight="true" outlineLevel="0" collapsed="false">
      <c r="A567" s="63"/>
      <c r="B567" s="64"/>
      <c r="C567" s="63"/>
      <c r="D567" s="3"/>
      <c r="E567" s="13"/>
      <c r="F567" s="65"/>
      <c r="G567" s="13"/>
      <c r="H567" s="13"/>
      <c r="I567" s="13"/>
      <c r="J567" s="13"/>
      <c r="K567" s="13"/>
      <c r="L567" s="13"/>
      <c r="M567" s="13"/>
      <c r="N567" s="2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</row>
    <row r="568" customFormat="false" ht="12.75" hidden="false" customHeight="true" outlineLevel="0" collapsed="false">
      <c r="A568" s="63"/>
      <c r="B568" s="64"/>
      <c r="C568" s="63"/>
      <c r="D568" s="3"/>
      <c r="E568" s="13"/>
      <c r="F568" s="65"/>
      <c r="G568" s="13"/>
      <c r="H568" s="13"/>
      <c r="I568" s="13"/>
      <c r="J568" s="13"/>
      <c r="K568" s="13"/>
      <c r="L568" s="13"/>
      <c r="M568" s="13"/>
      <c r="N568" s="2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</row>
    <row r="569" customFormat="false" ht="12.75" hidden="false" customHeight="true" outlineLevel="0" collapsed="false">
      <c r="A569" s="63"/>
      <c r="B569" s="64"/>
      <c r="C569" s="63"/>
      <c r="D569" s="3"/>
      <c r="E569" s="13"/>
      <c r="F569" s="65"/>
      <c r="G569" s="13"/>
      <c r="H569" s="13"/>
      <c r="I569" s="13"/>
      <c r="J569" s="13"/>
      <c r="K569" s="13"/>
      <c r="L569" s="13"/>
      <c r="M569" s="13"/>
      <c r="N569" s="2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</row>
    <row r="570" customFormat="false" ht="12.75" hidden="false" customHeight="true" outlineLevel="0" collapsed="false">
      <c r="A570" s="63"/>
      <c r="B570" s="64"/>
      <c r="C570" s="63"/>
      <c r="D570" s="3"/>
      <c r="E570" s="13"/>
      <c r="F570" s="65"/>
      <c r="G570" s="13"/>
      <c r="H570" s="13"/>
      <c r="I570" s="13"/>
      <c r="J570" s="13"/>
      <c r="K570" s="13"/>
      <c r="L570" s="13"/>
      <c r="M570" s="13"/>
      <c r="N570" s="2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</row>
    <row r="571" customFormat="false" ht="12.75" hidden="false" customHeight="true" outlineLevel="0" collapsed="false">
      <c r="A571" s="63"/>
      <c r="B571" s="64"/>
      <c r="C571" s="63"/>
      <c r="D571" s="3"/>
      <c r="E571" s="13"/>
      <c r="F571" s="65"/>
      <c r="G571" s="13"/>
      <c r="H571" s="13"/>
      <c r="I571" s="13"/>
      <c r="J571" s="13"/>
      <c r="K571" s="13"/>
      <c r="L571" s="13"/>
      <c r="M571" s="13"/>
      <c r="N571" s="2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</row>
    <row r="572" customFormat="false" ht="12.75" hidden="false" customHeight="true" outlineLevel="0" collapsed="false">
      <c r="A572" s="63"/>
      <c r="B572" s="64"/>
      <c r="C572" s="63"/>
      <c r="D572" s="3"/>
      <c r="E572" s="13"/>
      <c r="F572" s="65"/>
      <c r="G572" s="13"/>
      <c r="H572" s="13"/>
      <c r="I572" s="13"/>
      <c r="J572" s="13"/>
      <c r="K572" s="13"/>
      <c r="L572" s="13"/>
      <c r="M572" s="13"/>
      <c r="N572" s="2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</row>
    <row r="573" customFormat="false" ht="12.75" hidden="false" customHeight="true" outlineLevel="0" collapsed="false">
      <c r="A573" s="63"/>
      <c r="B573" s="64"/>
      <c r="C573" s="63"/>
      <c r="D573" s="3"/>
      <c r="E573" s="13"/>
      <c r="F573" s="65"/>
      <c r="G573" s="13"/>
      <c r="H573" s="13"/>
      <c r="I573" s="13"/>
      <c r="J573" s="13"/>
      <c r="K573" s="13"/>
      <c r="L573" s="13"/>
      <c r="M573" s="13"/>
      <c r="N573" s="2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</row>
    <row r="574" customFormat="false" ht="12.75" hidden="false" customHeight="true" outlineLevel="0" collapsed="false">
      <c r="A574" s="63"/>
      <c r="B574" s="64"/>
      <c r="C574" s="63"/>
      <c r="D574" s="3"/>
      <c r="E574" s="13"/>
      <c r="F574" s="65"/>
      <c r="G574" s="13"/>
      <c r="H574" s="13"/>
      <c r="I574" s="13"/>
      <c r="J574" s="13"/>
      <c r="K574" s="13"/>
      <c r="L574" s="13"/>
      <c r="M574" s="13"/>
      <c r="N574" s="2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</row>
    <row r="575" customFormat="false" ht="12.75" hidden="false" customHeight="true" outlineLevel="0" collapsed="false">
      <c r="A575" s="63"/>
      <c r="B575" s="64"/>
      <c r="C575" s="63"/>
      <c r="D575" s="3"/>
      <c r="E575" s="13"/>
      <c r="F575" s="65"/>
      <c r="G575" s="13"/>
      <c r="H575" s="13"/>
      <c r="I575" s="13"/>
      <c r="J575" s="13"/>
      <c r="K575" s="13"/>
      <c r="L575" s="13"/>
      <c r="M575" s="13"/>
      <c r="N575" s="2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</row>
    <row r="576" customFormat="false" ht="12.75" hidden="false" customHeight="true" outlineLevel="0" collapsed="false">
      <c r="A576" s="63"/>
      <c r="B576" s="64"/>
      <c r="C576" s="63"/>
      <c r="D576" s="3"/>
      <c r="E576" s="13"/>
      <c r="F576" s="65"/>
      <c r="G576" s="13"/>
      <c r="H576" s="13"/>
      <c r="I576" s="13"/>
      <c r="J576" s="13"/>
      <c r="K576" s="13"/>
      <c r="L576" s="13"/>
      <c r="M576" s="13"/>
      <c r="N576" s="2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</row>
    <row r="577" customFormat="false" ht="12.75" hidden="false" customHeight="true" outlineLevel="0" collapsed="false">
      <c r="A577" s="63"/>
      <c r="B577" s="64"/>
      <c r="C577" s="63"/>
      <c r="D577" s="3"/>
      <c r="E577" s="13"/>
      <c r="F577" s="65"/>
      <c r="G577" s="13"/>
      <c r="H577" s="13"/>
      <c r="I577" s="13"/>
      <c r="J577" s="13"/>
      <c r="K577" s="13"/>
      <c r="L577" s="13"/>
      <c r="M577" s="13"/>
      <c r="N577" s="2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</row>
    <row r="578" customFormat="false" ht="12.75" hidden="false" customHeight="true" outlineLevel="0" collapsed="false">
      <c r="A578" s="63"/>
      <c r="B578" s="64"/>
      <c r="C578" s="63"/>
      <c r="D578" s="3"/>
      <c r="E578" s="13"/>
      <c r="F578" s="65"/>
      <c r="G578" s="13"/>
      <c r="H578" s="13"/>
      <c r="I578" s="13"/>
      <c r="J578" s="13"/>
      <c r="K578" s="13"/>
      <c r="L578" s="13"/>
      <c r="M578" s="13"/>
      <c r="N578" s="2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</row>
    <row r="579" customFormat="false" ht="12.75" hidden="false" customHeight="true" outlineLevel="0" collapsed="false">
      <c r="A579" s="63"/>
      <c r="B579" s="64"/>
      <c r="C579" s="63"/>
      <c r="D579" s="3"/>
      <c r="E579" s="13"/>
      <c r="F579" s="65"/>
      <c r="G579" s="13"/>
      <c r="H579" s="13"/>
      <c r="I579" s="13"/>
      <c r="J579" s="13"/>
      <c r="K579" s="13"/>
      <c r="L579" s="13"/>
      <c r="M579" s="13"/>
      <c r="N579" s="2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</row>
    <row r="580" customFormat="false" ht="12.75" hidden="false" customHeight="true" outlineLevel="0" collapsed="false">
      <c r="A580" s="63"/>
      <c r="B580" s="64"/>
      <c r="C580" s="63"/>
      <c r="D580" s="3"/>
      <c r="E580" s="13"/>
      <c r="F580" s="65"/>
      <c r="G580" s="13"/>
      <c r="H580" s="13"/>
      <c r="I580" s="13"/>
      <c r="J580" s="13"/>
      <c r="K580" s="13"/>
      <c r="L580" s="13"/>
      <c r="M580" s="13"/>
      <c r="N580" s="2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</row>
    <row r="581" customFormat="false" ht="12.75" hidden="false" customHeight="true" outlineLevel="0" collapsed="false">
      <c r="A581" s="63"/>
      <c r="B581" s="64"/>
      <c r="C581" s="63"/>
      <c r="D581" s="3"/>
      <c r="E581" s="13"/>
      <c r="F581" s="65"/>
      <c r="G581" s="13"/>
      <c r="H581" s="13"/>
      <c r="I581" s="13"/>
      <c r="J581" s="13"/>
      <c r="K581" s="13"/>
      <c r="L581" s="13"/>
      <c r="M581" s="13"/>
      <c r="N581" s="2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</row>
    <row r="582" customFormat="false" ht="12.75" hidden="false" customHeight="true" outlineLevel="0" collapsed="false">
      <c r="A582" s="63"/>
      <c r="B582" s="64"/>
      <c r="C582" s="63"/>
      <c r="D582" s="3"/>
      <c r="E582" s="13"/>
      <c r="F582" s="65"/>
      <c r="G582" s="13"/>
      <c r="H582" s="13"/>
      <c r="I582" s="13"/>
      <c r="J582" s="13"/>
      <c r="K582" s="13"/>
      <c r="L582" s="13"/>
      <c r="M582" s="13"/>
      <c r="N582" s="2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</row>
    <row r="583" customFormat="false" ht="12.75" hidden="false" customHeight="true" outlineLevel="0" collapsed="false">
      <c r="A583" s="63"/>
      <c r="B583" s="64"/>
      <c r="C583" s="63"/>
      <c r="D583" s="3"/>
      <c r="E583" s="13"/>
      <c r="F583" s="65"/>
      <c r="G583" s="13"/>
      <c r="H583" s="13"/>
      <c r="I583" s="13"/>
      <c r="J583" s="13"/>
      <c r="K583" s="13"/>
      <c r="L583" s="13"/>
      <c r="M583" s="13"/>
      <c r="N583" s="2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</row>
    <row r="584" customFormat="false" ht="12.75" hidden="false" customHeight="true" outlineLevel="0" collapsed="false">
      <c r="A584" s="63"/>
      <c r="B584" s="64"/>
      <c r="C584" s="63"/>
      <c r="D584" s="3"/>
      <c r="E584" s="13"/>
      <c r="F584" s="65"/>
      <c r="G584" s="13"/>
      <c r="H584" s="13"/>
      <c r="I584" s="13"/>
      <c r="J584" s="13"/>
      <c r="K584" s="13"/>
      <c r="L584" s="13"/>
      <c r="M584" s="13"/>
      <c r="N584" s="2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</row>
    <row r="585" customFormat="false" ht="12.75" hidden="false" customHeight="true" outlineLevel="0" collapsed="false">
      <c r="A585" s="63"/>
      <c r="B585" s="64"/>
      <c r="C585" s="63"/>
      <c r="D585" s="3"/>
      <c r="E585" s="13"/>
      <c r="F585" s="65"/>
      <c r="G585" s="13"/>
      <c r="H585" s="13"/>
      <c r="I585" s="13"/>
      <c r="J585" s="13"/>
      <c r="K585" s="13"/>
      <c r="L585" s="13"/>
      <c r="M585" s="13"/>
      <c r="N585" s="2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</row>
    <row r="586" customFormat="false" ht="12.75" hidden="false" customHeight="true" outlineLevel="0" collapsed="false">
      <c r="A586" s="63"/>
      <c r="B586" s="64"/>
      <c r="C586" s="63"/>
      <c r="D586" s="3"/>
      <c r="E586" s="13"/>
      <c r="F586" s="65"/>
      <c r="G586" s="13"/>
      <c r="H586" s="13"/>
      <c r="I586" s="13"/>
      <c r="J586" s="13"/>
      <c r="K586" s="13"/>
      <c r="L586" s="13"/>
      <c r="M586" s="13"/>
      <c r="N586" s="2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</row>
    <row r="587" customFormat="false" ht="12.75" hidden="false" customHeight="true" outlineLevel="0" collapsed="false">
      <c r="A587" s="63"/>
      <c r="B587" s="64"/>
      <c r="C587" s="63"/>
      <c r="D587" s="3"/>
      <c r="E587" s="13"/>
      <c r="F587" s="65"/>
      <c r="G587" s="13"/>
      <c r="H587" s="13"/>
      <c r="I587" s="13"/>
      <c r="J587" s="13"/>
      <c r="K587" s="13"/>
      <c r="L587" s="13"/>
      <c r="M587" s="13"/>
      <c r="N587" s="2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</row>
    <row r="588" customFormat="false" ht="12.75" hidden="false" customHeight="true" outlineLevel="0" collapsed="false">
      <c r="A588" s="63"/>
      <c r="B588" s="64"/>
      <c r="C588" s="63"/>
      <c r="D588" s="3"/>
      <c r="E588" s="13"/>
      <c r="F588" s="65"/>
      <c r="G588" s="13"/>
      <c r="H588" s="13"/>
      <c r="I588" s="13"/>
      <c r="J588" s="13"/>
      <c r="K588" s="13"/>
      <c r="L588" s="13"/>
      <c r="M588" s="13"/>
      <c r="N588" s="2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</row>
    <row r="589" customFormat="false" ht="12.75" hidden="false" customHeight="true" outlineLevel="0" collapsed="false">
      <c r="A589" s="63"/>
      <c r="B589" s="64"/>
      <c r="C589" s="63"/>
      <c r="D589" s="3"/>
      <c r="E589" s="13"/>
      <c r="F589" s="65"/>
      <c r="G589" s="13"/>
      <c r="H589" s="13"/>
      <c r="I589" s="13"/>
      <c r="J589" s="13"/>
      <c r="K589" s="13"/>
      <c r="L589" s="13"/>
      <c r="M589" s="13"/>
      <c r="N589" s="2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</row>
    <row r="590" customFormat="false" ht="12.75" hidden="false" customHeight="true" outlineLevel="0" collapsed="false">
      <c r="A590" s="63"/>
      <c r="B590" s="64"/>
      <c r="C590" s="63"/>
      <c r="D590" s="3"/>
      <c r="E590" s="13"/>
      <c r="F590" s="65"/>
      <c r="G590" s="13"/>
      <c r="H590" s="13"/>
      <c r="I590" s="13"/>
      <c r="J590" s="13"/>
      <c r="K590" s="13"/>
      <c r="L590" s="13"/>
      <c r="M590" s="13"/>
      <c r="N590" s="2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</row>
    <row r="591" customFormat="false" ht="12.75" hidden="false" customHeight="true" outlineLevel="0" collapsed="false">
      <c r="A591" s="63"/>
      <c r="B591" s="64"/>
      <c r="C591" s="63"/>
      <c r="D591" s="3"/>
      <c r="E591" s="13"/>
      <c r="F591" s="65"/>
      <c r="G591" s="13"/>
      <c r="H591" s="13"/>
      <c r="I591" s="13"/>
      <c r="J591" s="13"/>
      <c r="K591" s="13"/>
      <c r="L591" s="13"/>
      <c r="M591" s="13"/>
      <c r="N591" s="2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</row>
    <row r="592" customFormat="false" ht="12.75" hidden="false" customHeight="true" outlineLevel="0" collapsed="false">
      <c r="A592" s="63"/>
      <c r="B592" s="64"/>
      <c r="C592" s="63"/>
      <c r="D592" s="3"/>
      <c r="E592" s="13"/>
      <c r="F592" s="65"/>
      <c r="G592" s="13"/>
      <c r="H592" s="13"/>
      <c r="I592" s="13"/>
      <c r="J592" s="13"/>
      <c r="K592" s="13"/>
      <c r="L592" s="13"/>
      <c r="M592" s="13"/>
      <c r="N592" s="2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</row>
    <row r="593" customFormat="false" ht="12.75" hidden="false" customHeight="true" outlineLevel="0" collapsed="false">
      <c r="A593" s="63"/>
      <c r="B593" s="64"/>
      <c r="C593" s="63"/>
      <c r="D593" s="3"/>
      <c r="E593" s="13"/>
      <c r="F593" s="65"/>
      <c r="G593" s="13"/>
      <c r="H593" s="13"/>
      <c r="I593" s="13"/>
      <c r="J593" s="13"/>
      <c r="K593" s="13"/>
      <c r="L593" s="13"/>
      <c r="M593" s="13"/>
      <c r="N593" s="2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</row>
    <row r="594" customFormat="false" ht="12.75" hidden="false" customHeight="true" outlineLevel="0" collapsed="false">
      <c r="A594" s="63"/>
      <c r="B594" s="64"/>
      <c r="C594" s="63"/>
      <c r="D594" s="3"/>
      <c r="E594" s="13"/>
      <c r="F594" s="65"/>
      <c r="G594" s="13"/>
      <c r="H594" s="13"/>
      <c r="I594" s="13"/>
      <c r="J594" s="13"/>
      <c r="K594" s="13"/>
      <c r="L594" s="13"/>
      <c r="M594" s="13"/>
      <c r="N594" s="2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</row>
    <row r="595" customFormat="false" ht="12.75" hidden="false" customHeight="true" outlineLevel="0" collapsed="false">
      <c r="A595" s="63"/>
      <c r="B595" s="64"/>
      <c r="C595" s="63"/>
      <c r="D595" s="3"/>
      <c r="E595" s="13"/>
      <c r="F595" s="65"/>
      <c r="G595" s="13"/>
      <c r="H595" s="13"/>
      <c r="I595" s="13"/>
      <c r="J595" s="13"/>
      <c r="K595" s="13"/>
      <c r="L595" s="13"/>
      <c r="M595" s="13"/>
      <c r="N595" s="2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</row>
    <row r="596" customFormat="false" ht="12.75" hidden="false" customHeight="true" outlineLevel="0" collapsed="false">
      <c r="A596" s="63"/>
      <c r="B596" s="64"/>
      <c r="C596" s="63"/>
      <c r="D596" s="3"/>
      <c r="E596" s="13"/>
      <c r="F596" s="65"/>
      <c r="G596" s="13"/>
      <c r="H596" s="13"/>
      <c r="I596" s="13"/>
      <c r="J596" s="13"/>
      <c r="K596" s="13"/>
      <c r="L596" s="13"/>
      <c r="M596" s="13"/>
      <c r="N596" s="2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</row>
    <row r="597" customFormat="false" ht="12.75" hidden="false" customHeight="true" outlineLevel="0" collapsed="false">
      <c r="A597" s="63"/>
      <c r="B597" s="64"/>
      <c r="C597" s="63"/>
      <c r="D597" s="3"/>
      <c r="E597" s="13"/>
      <c r="F597" s="65"/>
      <c r="G597" s="13"/>
      <c r="H597" s="13"/>
      <c r="I597" s="13"/>
      <c r="J597" s="13"/>
      <c r="K597" s="13"/>
      <c r="L597" s="13"/>
      <c r="M597" s="13"/>
      <c r="N597" s="2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</row>
    <row r="598" customFormat="false" ht="12.75" hidden="false" customHeight="true" outlineLevel="0" collapsed="false">
      <c r="A598" s="63"/>
      <c r="B598" s="64"/>
      <c r="C598" s="63"/>
      <c r="D598" s="3"/>
      <c r="E598" s="13"/>
      <c r="F598" s="65"/>
      <c r="G598" s="13"/>
      <c r="H598" s="13"/>
      <c r="I598" s="13"/>
      <c r="J598" s="13"/>
      <c r="K598" s="13"/>
      <c r="L598" s="13"/>
      <c r="M598" s="13"/>
      <c r="N598" s="2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</row>
    <row r="599" customFormat="false" ht="12.75" hidden="false" customHeight="true" outlineLevel="0" collapsed="false">
      <c r="A599" s="63"/>
      <c r="B599" s="64"/>
      <c r="C599" s="63"/>
      <c r="D599" s="3"/>
      <c r="E599" s="13"/>
      <c r="F599" s="65"/>
      <c r="G599" s="13"/>
      <c r="H599" s="13"/>
      <c r="I599" s="13"/>
      <c r="J599" s="13"/>
      <c r="K599" s="13"/>
      <c r="L599" s="13"/>
      <c r="M599" s="13"/>
      <c r="N599" s="2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</row>
    <row r="600" customFormat="false" ht="12.75" hidden="false" customHeight="true" outlineLevel="0" collapsed="false">
      <c r="A600" s="63"/>
      <c r="B600" s="64"/>
      <c r="C600" s="63"/>
      <c r="D600" s="3"/>
      <c r="E600" s="13"/>
      <c r="F600" s="65"/>
      <c r="G600" s="13"/>
      <c r="H600" s="13"/>
      <c r="I600" s="13"/>
      <c r="J600" s="13"/>
      <c r="K600" s="13"/>
      <c r="L600" s="13"/>
      <c r="M600" s="13"/>
      <c r="N600" s="2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</row>
    <row r="601" customFormat="false" ht="12.75" hidden="false" customHeight="true" outlineLevel="0" collapsed="false">
      <c r="A601" s="63"/>
      <c r="B601" s="64"/>
      <c r="C601" s="63"/>
      <c r="D601" s="3"/>
      <c r="E601" s="13"/>
      <c r="F601" s="65"/>
      <c r="G601" s="13"/>
      <c r="H601" s="13"/>
      <c r="I601" s="13"/>
      <c r="J601" s="13"/>
      <c r="K601" s="13"/>
      <c r="L601" s="13"/>
      <c r="M601" s="13"/>
      <c r="N601" s="2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</row>
    <row r="602" customFormat="false" ht="12.75" hidden="false" customHeight="true" outlineLevel="0" collapsed="false">
      <c r="A602" s="63"/>
      <c r="B602" s="64"/>
      <c r="C602" s="63"/>
      <c r="D602" s="3"/>
      <c r="E602" s="13"/>
      <c r="F602" s="65"/>
      <c r="G602" s="13"/>
      <c r="H602" s="13"/>
      <c r="I602" s="13"/>
      <c r="J602" s="13"/>
      <c r="K602" s="13"/>
      <c r="L602" s="13"/>
      <c r="M602" s="13"/>
      <c r="N602" s="2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</row>
    <row r="603" customFormat="false" ht="12.75" hidden="false" customHeight="true" outlineLevel="0" collapsed="false">
      <c r="A603" s="63"/>
      <c r="B603" s="64"/>
      <c r="C603" s="63"/>
      <c r="D603" s="3"/>
      <c r="E603" s="13"/>
      <c r="F603" s="65"/>
      <c r="G603" s="13"/>
      <c r="H603" s="13"/>
      <c r="I603" s="13"/>
      <c r="J603" s="13"/>
      <c r="K603" s="13"/>
      <c r="L603" s="13"/>
      <c r="M603" s="13"/>
      <c r="N603" s="2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</row>
    <row r="604" customFormat="false" ht="12.75" hidden="false" customHeight="true" outlineLevel="0" collapsed="false">
      <c r="A604" s="63"/>
      <c r="B604" s="64"/>
      <c r="C604" s="63"/>
      <c r="D604" s="3"/>
      <c r="E604" s="13"/>
      <c r="F604" s="65"/>
      <c r="G604" s="13"/>
      <c r="H604" s="13"/>
      <c r="I604" s="13"/>
      <c r="J604" s="13"/>
      <c r="K604" s="13"/>
      <c r="L604" s="13"/>
      <c r="M604" s="13"/>
      <c r="N604" s="2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</row>
    <row r="605" customFormat="false" ht="12.75" hidden="false" customHeight="true" outlineLevel="0" collapsed="false">
      <c r="A605" s="63"/>
      <c r="B605" s="64"/>
      <c r="C605" s="63"/>
      <c r="D605" s="3"/>
      <c r="E605" s="13"/>
      <c r="F605" s="65"/>
      <c r="G605" s="13"/>
      <c r="H605" s="13"/>
      <c r="I605" s="13"/>
      <c r="J605" s="13"/>
      <c r="K605" s="13"/>
      <c r="L605" s="13"/>
      <c r="M605" s="13"/>
      <c r="N605" s="2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</row>
    <row r="606" customFormat="false" ht="12.75" hidden="false" customHeight="true" outlineLevel="0" collapsed="false">
      <c r="A606" s="63"/>
      <c r="B606" s="64"/>
      <c r="C606" s="63"/>
      <c r="D606" s="3"/>
      <c r="E606" s="13"/>
      <c r="F606" s="65"/>
      <c r="G606" s="13"/>
      <c r="H606" s="13"/>
      <c r="I606" s="13"/>
      <c r="J606" s="13"/>
      <c r="K606" s="13"/>
      <c r="L606" s="13"/>
      <c r="M606" s="13"/>
      <c r="N606" s="2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</row>
    <row r="607" customFormat="false" ht="12.75" hidden="false" customHeight="true" outlineLevel="0" collapsed="false">
      <c r="A607" s="63"/>
      <c r="B607" s="64"/>
      <c r="C607" s="63"/>
      <c r="D607" s="3"/>
      <c r="E607" s="13"/>
      <c r="F607" s="65"/>
      <c r="G607" s="13"/>
      <c r="H607" s="13"/>
      <c r="I607" s="13"/>
      <c r="J607" s="13"/>
      <c r="K607" s="13"/>
      <c r="L607" s="13"/>
      <c r="M607" s="13"/>
      <c r="N607" s="2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</row>
    <row r="608" customFormat="false" ht="12.75" hidden="false" customHeight="true" outlineLevel="0" collapsed="false">
      <c r="A608" s="63"/>
      <c r="B608" s="64"/>
      <c r="C608" s="63"/>
      <c r="D608" s="3"/>
      <c r="E608" s="13"/>
      <c r="F608" s="65"/>
      <c r="G608" s="13"/>
      <c r="H608" s="13"/>
      <c r="I608" s="13"/>
      <c r="J608" s="13"/>
      <c r="K608" s="13"/>
      <c r="L608" s="13"/>
      <c r="M608" s="13"/>
      <c r="N608" s="2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</row>
    <row r="609" customFormat="false" ht="12.75" hidden="false" customHeight="true" outlineLevel="0" collapsed="false">
      <c r="A609" s="63"/>
      <c r="B609" s="64"/>
      <c r="C609" s="63"/>
      <c r="D609" s="3"/>
      <c r="E609" s="13"/>
      <c r="F609" s="65"/>
      <c r="G609" s="13"/>
      <c r="H609" s="13"/>
      <c r="I609" s="13"/>
      <c r="J609" s="13"/>
      <c r="K609" s="13"/>
      <c r="L609" s="13"/>
      <c r="M609" s="13"/>
      <c r="N609" s="2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</row>
    <row r="610" customFormat="false" ht="12.75" hidden="false" customHeight="true" outlineLevel="0" collapsed="false">
      <c r="A610" s="63"/>
      <c r="B610" s="64"/>
      <c r="C610" s="63"/>
      <c r="D610" s="3"/>
      <c r="E610" s="13"/>
      <c r="F610" s="65"/>
      <c r="G610" s="13"/>
      <c r="H610" s="13"/>
      <c r="I610" s="13"/>
      <c r="J610" s="13"/>
      <c r="K610" s="13"/>
      <c r="L610" s="13"/>
      <c r="M610" s="13"/>
      <c r="N610" s="2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</row>
    <row r="611" customFormat="false" ht="12.75" hidden="false" customHeight="true" outlineLevel="0" collapsed="false">
      <c r="A611" s="63"/>
      <c r="B611" s="64"/>
      <c r="C611" s="63"/>
      <c r="D611" s="3"/>
      <c r="E611" s="13"/>
      <c r="F611" s="65"/>
      <c r="G611" s="13"/>
      <c r="H611" s="13"/>
      <c r="I611" s="13"/>
      <c r="J611" s="13"/>
      <c r="K611" s="13"/>
      <c r="L611" s="13"/>
      <c r="M611" s="13"/>
      <c r="N611" s="2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</row>
    <row r="612" customFormat="false" ht="12.75" hidden="false" customHeight="true" outlineLevel="0" collapsed="false">
      <c r="A612" s="63"/>
      <c r="B612" s="64"/>
      <c r="C612" s="63"/>
      <c r="D612" s="3"/>
      <c r="E612" s="13"/>
      <c r="F612" s="65"/>
      <c r="G612" s="13"/>
      <c r="H612" s="13"/>
      <c r="I612" s="13"/>
      <c r="J612" s="13"/>
      <c r="K612" s="13"/>
      <c r="L612" s="13"/>
      <c r="M612" s="13"/>
      <c r="N612" s="2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</row>
    <row r="613" customFormat="false" ht="12.75" hidden="false" customHeight="true" outlineLevel="0" collapsed="false">
      <c r="A613" s="63"/>
      <c r="B613" s="64"/>
      <c r="C613" s="63"/>
      <c r="D613" s="3"/>
      <c r="E613" s="13"/>
      <c r="F613" s="65"/>
      <c r="G613" s="13"/>
      <c r="H613" s="13"/>
      <c r="I613" s="13"/>
      <c r="J613" s="13"/>
      <c r="K613" s="13"/>
      <c r="L613" s="13"/>
      <c r="M613" s="13"/>
      <c r="N613" s="2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</row>
    <row r="614" customFormat="false" ht="12.75" hidden="false" customHeight="true" outlineLevel="0" collapsed="false">
      <c r="A614" s="63"/>
      <c r="B614" s="64"/>
      <c r="C614" s="63"/>
      <c r="D614" s="3"/>
      <c r="E614" s="13"/>
      <c r="F614" s="65"/>
      <c r="G614" s="13"/>
      <c r="H614" s="13"/>
      <c r="I614" s="13"/>
      <c r="J614" s="13"/>
      <c r="K614" s="13"/>
      <c r="L614" s="13"/>
      <c r="M614" s="13"/>
      <c r="N614" s="2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</row>
    <row r="615" customFormat="false" ht="12.75" hidden="false" customHeight="true" outlineLevel="0" collapsed="false">
      <c r="A615" s="63"/>
      <c r="B615" s="64"/>
      <c r="C615" s="63"/>
      <c r="D615" s="3"/>
      <c r="E615" s="13"/>
      <c r="F615" s="65"/>
      <c r="G615" s="13"/>
      <c r="H615" s="13"/>
      <c r="I615" s="13"/>
      <c r="J615" s="13"/>
      <c r="K615" s="13"/>
      <c r="L615" s="13"/>
      <c r="M615" s="13"/>
      <c r="N615" s="2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</row>
    <row r="616" customFormat="false" ht="12.75" hidden="false" customHeight="true" outlineLevel="0" collapsed="false">
      <c r="A616" s="63"/>
      <c r="B616" s="64"/>
      <c r="C616" s="63"/>
      <c r="D616" s="3"/>
      <c r="E616" s="13"/>
      <c r="F616" s="65"/>
      <c r="G616" s="13"/>
      <c r="H616" s="13"/>
      <c r="I616" s="13"/>
      <c r="J616" s="13"/>
      <c r="K616" s="13"/>
      <c r="L616" s="13"/>
      <c r="M616" s="13"/>
      <c r="N616" s="2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</row>
    <row r="617" customFormat="false" ht="12.75" hidden="false" customHeight="true" outlineLevel="0" collapsed="false">
      <c r="A617" s="63"/>
      <c r="B617" s="64"/>
      <c r="C617" s="63"/>
      <c r="D617" s="3"/>
      <c r="E617" s="13"/>
      <c r="F617" s="65"/>
      <c r="G617" s="13"/>
      <c r="H617" s="13"/>
      <c r="I617" s="13"/>
      <c r="J617" s="13"/>
      <c r="K617" s="13"/>
      <c r="L617" s="13"/>
      <c r="M617" s="13"/>
      <c r="N617" s="2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</row>
    <row r="618" customFormat="false" ht="12.75" hidden="false" customHeight="true" outlineLevel="0" collapsed="false">
      <c r="A618" s="63"/>
      <c r="B618" s="64"/>
      <c r="C618" s="63"/>
      <c r="D618" s="3"/>
      <c r="E618" s="13"/>
      <c r="F618" s="65"/>
      <c r="G618" s="13"/>
      <c r="H618" s="13"/>
      <c r="I618" s="13"/>
      <c r="J618" s="13"/>
      <c r="K618" s="13"/>
      <c r="L618" s="13"/>
      <c r="M618" s="13"/>
      <c r="N618" s="2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</row>
    <row r="619" customFormat="false" ht="12.75" hidden="false" customHeight="true" outlineLevel="0" collapsed="false">
      <c r="A619" s="63"/>
      <c r="B619" s="64"/>
      <c r="C619" s="63"/>
      <c r="D619" s="3"/>
      <c r="E619" s="13"/>
      <c r="F619" s="65"/>
      <c r="G619" s="13"/>
      <c r="H619" s="13"/>
      <c r="I619" s="13"/>
      <c r="J619" s="13"/>
      <c r="K619" s="13"/>
      <c r="L619" s="13"/>
      <c r="M619" s="13"/>
      <c r="N619" s="2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</row>
    <row r="620" customFormat="false" ht="12.75" hidden="false" customHeight="true" outlineLevel="0" collapsed="false">
      <c r="A620" s="63"/>
      <c r="B620" s="64"/>
      <c r="C620" s="63"/>
      <c r="D620" s="3"/>
      <c r="E620" s="13"/>
      <c r="F620" s="65"/>
      <c r="G620" s="13"/>
      <c r="H620" s="13"/>
      <c r="I620" s="13"/>
      <c r="J620" s="13"/>
      <c r="K620" s="13"/>
      <c r="L620" s="13"/>
      <c r="M620" s="13"/>
      <c r="N620" s="2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</row>
    <row r="621" customFormat="false" ht="12.75" hidden="false" customHeight="true" outlineLevel="0" collapsed="false">
      <c r="A621" s="63"/>
      <c r="B621" s="64"/>
      <c r="C621" s="63"/>
      <c r="D621" s="3"/>
      <c r="E621" s="13"/>
      <c r="F621" s="65"/>
      <c r="G621" s="13"/>
      <c r="H621" s="13"/>
      <c r="I621" s="13"/>
      <c r="J621" s="13"/>
      <c r="K621" s="13"/>
      <c r="L621" s="13"/>
      <c r="M621" s="13"/>
      <c r="N621" s="2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</row>
    <row r="622" customFormat="false" ht="12.75" hidden="false" customHeight="true" outlineLevel="0" collapsed="false">
      <c r="A622" s="63"/>
      <c r="B622" s="64"/>
      <c r="C622" s="63"/>
      <c r="D622" s="3"/>
      <c r="E622" s="13"/>
      <c r="F622" s="65"/>
      <c r="G622" s="13"/>
      <c r="H622" s="13"/>
      <c r="I622" s="13"/>
      <c r="J622" s="13"/>
      <c r="K622" s="13"/>
      <c r="L622" s="13"/>
      <c r="M622" s="13"/>
      <c r="N622" s="2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</row>
    <row r="623" customFormat="false" ht="12.75" hidden="false" customHeight="true" outlineLevel="0" collapsed="false">
      <c r="A623" s="63"/>
      <c r="B623" s="64"/>
      <c r="C623" s="63"/>
      <c r="D623" s="3"/>
      <c r="E623" s="13"/>
      <c r="F623" s="65"/>
      <c r="G623" s="13"/>
      <c r="H623" s="13"/>
      <c r="I623" s="13"/>
      <c r="J623" s="13"/>
      <c r="K623" s="13"/>
      <c r="L623" s="13"/>
      <c r="M623" s="13"/>
      <c r="N623" s="2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</row>
    <row r="624" customFormat="false" ht="12.75" hidden="false" customHeight="true" outlineLevel="0" collapsed="false">
      <c r="A624" s="63"/>
      <c r="B624" s="64"/>
      <c r="C624" s="63"/>
      <c r="D624" s="3"/>
      <c r="E624" s="13"/>
      <c r="F624" s="65"/>
      <c r="G624" s="13"/>
      <c r="H624" s="13"/>
      <c r="I624" s="13"/>
      <c r="J624" s="13"/>
      <c r="K624" s="13"/>
      <c r="L624" s="13"/>
      <c r="M624" s="13"/>
      <c r="N624" s="2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</row>
    <row r="625" customFormat="false" ht="12.75" hidden="false" customHeight="true" outlineLevel="0" collapsed="false">
      <c r="A625" s="63"/>
      <c r="B625" s="64"/>
      <c r="C625" s="63"/>
      <c r="D625" s="3"/>
      <c r="E625" s="13"/>
      <c r="F625" s="65"/>
      <c r="G625" s="13"/>
      <c r="H625" s="13"/>
      <c r="I625" s="13"/>
      <c r="J625" s="13"/>
      <c r="K625" s="13"/>
      <c r="L625" s="13"/>
      <c r="M625" s="13"/>
      <c r="N625" s="2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</row>
    <row r="626" customFormat="false" ht="12.75" hidden="false" customHeight="true" outlineLevel="0" collapsed="false">
      <c r="A626" s="63"/>
      <c r="B626" s="64"/>
      <c r="C626" s="63"/>
      <c r="D626" s="3"/>
      <c r="E626" s="13"/>
      <c r="F626" s="65"/>
      <c r="G626" s="13"/>
      <c r="H626" s="13"/>
      <c r="I626" s="13"/>
      <c r="J626" s="13"/>
      <c r="K626" s="13"/>
      <c r="L626" s="13"/>
      <c r="M626" s="13"/>
      <c r="N626" s="2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</row>
    <row r="627" customFormat="false" ht="12.75" hidden="false" customHeight="true" outlineLevel="0" collapsed="false">
      <c r="A627" s="63"/>
      <c r="B627" s="64"/>
      <c r="C627" s="63"/>
      <c r="D627" s="3"/>
      <c r="E627" s="13"/>
      <c r="F627" s="65"/>
      <c r="G627" s="13"/>
      <c r="H627" s="13"/>
      <c r="I627" s="13"/>
      <c r="J627" s="13"/>
      <c r="K627" s="13"/>
      <c r="L627" s="13"/>
      <c r="M627" s="13"/>
      <c r="N627" s="2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</row>
    <row r="628" customFormat="false" ht="12.75" hidden="false" customHeight="true" outlineLevel="0" collapsed="false">
      <c r="A628" s="63"/>
      <c r="B628" s="64"/>
      <c r="C628" s="63"/>
      <c r="D628" s="3"/>
      <c r="E628" s="13"/>
      <c r="F628" s="65"/>
      <c r="G628" s="13"/>
      <c r="H628" s="13"/>
      <c r="I628" s="13"/>
      <c r="J628" s="13"/>
      <c r="K628" s="13"/>
      <c r="L628" s="13"/>
      <c r="M628" s="13"/>
      <c r="N628" s="2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</row>
    <row r="629" customFormat="false" ht="12.75" hidden="false" customHeight="true" outlineLevel="0" collapsed="false">
      <c r="A629" s="63"/>
      <c r="B629" s="64"/>
      <c r="C629" s="63"/>
      <c r="D629" s="3"/>
      <c r="E629" s="13"/>
      <c r="F629" s="65"/>
      <c r="G629" s="13"/>
      <c r="H629" s="13"/>
      <c r="I629" s="13"/>
      <c r="J629" s="13"/>
      <c r="K629" s="13"/>
      <c r="L629" s="13"/>
      <c r="M629" s="13"/>
      <c r="N629" s="2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</row>
    <row r="630" customFormat="false" ht="12.75" hidden="false" customHeight="true" outlineLevel="0" collapsed="false">
      <c r="A630" s="63"/>
      <c r="B630" s="64"/>
      <c r="C630" s="63"/>
      <c r="D630" s="3"/>
      <c r="E630" s="13"/>
      <c r="F630" s="65"/>
      <c r="G630" s="13"/>
      <c r="H630" s="13"/>
      <c r="I630" s="13"/>
      <c r="J630" s="13"/>
      <c r="K630" s="13"/>
      <c r="L630" s="13"/>
      <c r="M630" s="13"/>
      <c r="N630" s="2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</row>
    <row r="631" customFormat="false" ht="12.75" hidden="false" customHeight="true" outlineLevel="0" collapsed="false">
      <c r="A631" s="63"/>
      <c r="B631" s="64"/>
      <c r="C631" s="63"/>
      <c r="D631" s="3"/>
      <c r="E631" s="13"/>
      <c r="F631" s="65"/>
      <c r="G631" s="13"/>
      <c r="H631" s="13"/>
      <c r="I631" s="13"/>
      <c r="J631" s="13"/>
      <c r="K631" s="13"/>
      <c r="L631" s="13"/>
      <c r="M631" s="13"/>
      <c r="N631" s="2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</row>
    <row r="632" customFormat="false" ht="12.75" hidden="false" customHeight="true" outlineLevel="0" collapsed="false">
      <c r="A632" s="63"/>
      <c r="B632" s="64"/>
      <c r="C632" s="63"/>
      <c r="D632" s="3"/>
      <c r="E632" s="13"/>
      <c r="F632" s="65"/>
      <c r="G632" s="13"/>
      <c r="H632" s="13"/>
      <c r="I632" s="13"/>
      <c r="J632" s="13"/>
      <c r="K632" s="13"/>
      <c r="L632" s="13"/>
      <c r="M632" s="13"/>
      <c r="N632" s="2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</row>
    <row r="633" customFormat="false" ht="12.75" hidden="false" customHeight="true" outlineLevel="0" collapsed="false">
      <c r="A633" s="63"/>
      <c r="B633" s="64"/>
      <c r="C633" s="63"/>
      <c r="D633" s="3"/>
      <c r="E633" s="13"/>
      <c r="F633" s="65"/>
      <c r="G633" s="13"/>
      <c r="H633" s="13"/>
      <c r="I633" s="13"/>
      <c r="J633" s="13"/>
      <c r="K633" s="13"/>
      <c r="L633" s="13"/>
      <c r="M633" s="13"/>
      <c r="N633" s="2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</row>
    <row r="634" customFormat="false" ht="12.75" hidden="false" customHeight="true" outlineLevel="0" collapsed="false">
      <c r="A634" s="63"/>
      <c r="B634" s="64"/>
      <c r="C634" s="63"/>
      <c r="D634" s="3"/>
      <c r="E634" s="13"/>
      <c r="F634" s="65"/>
      <c r="G634" s="13"/>
      <c r="H634" s="13"/>
      <c r="I634" s="13"/>
      <c r="J634" s="13"/>
      <c r="K634" s="13"/>
      <c r="L634" s="13"/>
      <c r="M634" s="13"/>
      <c r="N634" s="2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</row>
    <row r="635" customFormat="false" ht="12.75" hidden="false" customHeight="true" outlineLevel="0" collapsed="false">
      <c r="A635" s="63"/>
      <c r="B635" s="64"/>
      <c r="C635" s="63"/>
      <c r="D635" s="3"/>
      <c r="E635" s="13"/>
      <c r="F635" s="65"/>
      <c r="G635" s="13"/>
      <c r="H635" s="13"/>
      <c r="I635" s="13"/>
      <c r="J635" s="13"/>
      <c r="K635" s="13"/>
      <c r="L635" s="13"/>
      <c r="M635" s="13"/>
      <c r="N635" s="2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</row>
    <row r="636" customFormat="false" ht="12.75" hidden="false" customHeight="true" outlineLevel="0" collapsed="false">
      <c r="A636" s="63"/>
      <c r="B636" s="64"/>
      <c r="C636" s="63"/>
      <c r="D636" s="3"/>
      <c r="E636" s="13"/>
      <c r="F636" s="65"/>
      <c r="G636" s="13"/>
      <c r="H636" s="13"/>
      <c r="I636" s="13"/>
      <c r="J636" s="13"/>
      <c r="K636" s="13"/>
      <c r="L636" s="13"/>
      <c r="M636" s="13"/>
      <c r="N636" s="2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</row>
    <row r="637" customFormat="false" ht="12.75" hidden="false" customHeight="true" outlineLevel="0" collapsed="false">
      <c r="A637" s="63"/>
      <c r="B637" s="64"/>
      <c r="C637" s="63"/>
      <c r="D637" s="3"/>
      <c r="E637" s="13"/>
      <c r="F637" s="65"/>
      <c r="G637" s="13"/>
      <c r="H637" s="13"/>
      <c r="I637" s="13"/>
      <c r="J637" s="13"/>
      <c r="K637" s="13"/>
      <c r="L637" s="13"/>
      <c r="M637" s="13"/>
      <c r="N637" s="2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</row>
    <row r="638" customFormat="false" ht="12.75" hidden="false" customHeight="true" outlineLevel="0" collapsed="false">
      <c r="A638" s="63"/>
      <c r="B638" s="64"/>
      <c r="C638" s="63"/>
      <c r="D638" s="3"/>
      <c r="E638" s="13"/>
      <c r="F638" s="65"/>
      <c r="G638" s="13"/>
      <c r="H638" s="13"/>
      <c r="I638" s="13"/>
      <c r="J638" s="13"/>
      <c r="K638" s="13"/>
      <c r="L638" s="13"/>
      <c r="M638" s="13"/>
      <c r="N638" s="2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</row>
    <row r="639" customFormat="false" ht="12.75" hidden="false" customHeight="true" outlineLevel="0" collapsed="false">
      <c r="A639" s="63"/>
      <c r="B639" s="64"/>
      <c r="C639" s="63"/>
      <c r="D639" s="3"/>
      <c r="E639" s="13"/>
      <c r="F639" s="65"/>
      <c r="G639" s="13"/>
      <c r="H639" s="13"/>
      <c r="I639" s="13"/>
      <c r="J639" s="13"/>
      <c r="K639" s="13"/>
      <c r="L639" s="13"/>
      <c r="M639" s="13"/>
      <c r="N639" s="2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</row>
    <row r="640" customFormat="false" ht="12.75" hidden="false" customHeight="true" outlineLevel="0" collapsed="false">
      <c r="A640" s="63"/>
      <c r="B640" s="64"/>
      <c r="C640" s="63"/>
      <c r="D640" s="3"/>
      <c r="E640" s="13"/>
      <c r="F640" s="65"/>
      <c r="G640" s="13"/>
      <c r="H640" s="13"/>
      <c r="I640" s="13"/>
      <c r="J640" s="13"/>
      <c r="K640" s="13"/>
      <c r="L640" s="13"/>
      <c r="M640" s="13"/>
      <c r="N640" s="2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</row>
    <row r="641" customFormat="false" ht="12.75" hidden="false" customHeight="true" outlineLevel="0" collapsed="false">
      <c r="A641" s="63"/>
      <c r="B641" s="64"/>
      <c r="C641" s="63"/>
      <c r="D641" s="3"/>
      <c r="E641" s="13"/>
      <c r="F641" s="65"/>
      <c r="G641" s="13"/>
      <c r="H641" s="13"/>
      <c r="I641" s="13"/>
      <c r="J641" s="13"/>
      <c r="K641" s="13"/>
      <c r="L641" s="13"/>
      <c r="M641" s="13"/>
      <c r="N641" s="2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</row>
    <row r="642" customFormat="false" ht="12.75" hidden="false" customHeight="true" outlineLevel="0" collapsed="false">
      <c r="A642" s="63"/>
      <c r="B642" s="64"/>
      <c r="C642" s="63"/>
      <c r="D642" s="3"/>
      <c r="E642" s="13"/>
      <c r="F642" s="65"/>
      <c r="G642" s="13"/>
      <c r="H642" s="13"/>
      <c r="I642" s="13"/>
      <c r="J642" s="13"/>
      <c r="K642" s="13"/>
      <c r="L642" s="13"/>
      <c r="M642" s="13"/>
      <c r="N642" s="2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</row>
    <row r="643" customFormat="false" ht="12.75" hidden="false" customHeight="true" outlineLevel="0" collapsed="false">
      <c r="A643" s="63"/>
      <c r="B643" s="64"/>
      <c r="C643" s="63"/>
      <c r="D643" s="3"/>
      <c r="E643" s="13"/>
      <c r="F643" s="65"/>
      <c r="G643" s="13"/>
      <c r="H643" s="13"/>
      <c r="I643" s="13"/>
      <c r="J643" s="13"/>
      <c r="K643" s="13"/>
      <c r="L643" s="13"/>
      <c r="M643" s="13"/>
      <c r="N643" s="2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</row>
    <row r="644" customFormat="false" ht="12.75" hidden="false" customHeight="true" outlineLevel="0" collapsed="false">
      <c r="A644" s="63"/>
      <c r="B644" s="64"/>
      <c r="C644" s="63"/>
      <c r="D644" s="3"/>
      <c r="E644" s="13"/>
      <c r="F644" s="65"/>
      <c r="G644" s="13"/>
      <c r="H644" s="13"/>
      <c r="I644" s="13"/>
      <c r="J644" s="13"/>
      <c r="K644" s="13"/>
      <c r="L644" s="13"/>
      <c r="M644" s="13"/>
      <c r="N644" s="2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</row>
    <row r="645" customFormat="false" ht="12.75" hidden="false" customHeight="true" outlineLevel="0" collapsed="false">
      <c r="A645" s="63"/>
      <c r="B645" s="64"/>
      <c r="C645" s="63"/>
      <c r="D645" s="3"/>
      <c r="E645" s="13"/>
      <c r="F645" s="65"/>
      <c r="G645" s="13"/>
      <c r="H645" s="13"/>
      <c r="I645" s="13"/>
      <c r="J645" s="13"/>
      <c r="K645" s="13"/>
      <c r="L645" s="13"/>
      <c r="M645" s="13"/>
      <c r="N645" s="2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</row>
    <row r="646" customFormat="false" ht="12.75" hidden="false" customHeight="true" outlineLevel="0" collapsed="false">
      <c r="A646" s="63"/>
      <c r="B646" s="64"/>
      <c r="C646" s="63"/>
      <c r="D646" s="3"/>
      <c r="E646" s="13"/>
      <c r="F646" s="65"/>
      <c r="G646" s="13"/>
      <c r="H646" s="13"/>
      <c r="I646" s="13"/>
      <c r="J646" s="13"/>
      <c r="K646" s="13"/>
      <c r="L646" s="13"/>
      <c r="M646" s="13"/>
      <c r="N646" s="2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</row>
    <row r="647" customFormat="false" ht="12.75" hidden="false" customHeight="true" outlineLevel="0" collapsed="false">
      <c r="A647" s="63"/>
      <c r="B647" s="64"/>
      <c r="C647" s="63"/>
      <c r="D647" s="3"/>
      <c r="E647" s="13"/>
      <c r="F647" s="65"/>
      <c r="G647" s="13"/>
      <c r="H647" s="13"/>
      <c r="I647" s="13"/>
      <c r="J647" s="13"/>
      <c r="K647" s="13"/>
      <c r="L647" s="13"/>
      <c r="M647" s="13"/>
      <c r="N647" s="2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</row>
    <row r="648" customFormat="false" ht="12.75" hidden="false" customHeight="true" outlineLevel="0" collapsed="false">
      <c r="A648" s="63"/>
      <c r="B648" s="64"/>
      <c r="C648" s="63"/>
      <c r="D648" s="3"/>
      <c r="E648" s="13"/>
      <c r="F648" s="65"/>
      <c r="G648" s="13"/>
      <c r="H648" s="13"/>
      <c r="I648" s="13"/>
      <c r="J648" s="13"/>
      <c r="K648" s="13"/>
      <c r="L648" s="13"/>
      <c r="M648" s="13"/>
      <c r="N648" s="2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</row>
    <row r="649" customFormat="false" ht="12.75" hidden="false" customHeight="true" outlineLevel="0" collapsed="false">
      <c r="A649" s="63"/>
      <c r="B649" s="64"/>
      <c r="C649" s="63"/>
      <c r="D649" s="3"/>
      <c r="E649" s="13"/>
      <c r="F649" s="65"/>
      <c r="G649" s="13"/>
      <c r="H649" s="13"/>
      <c r="I649" s="13"/>
      <c r="J649" s="13"/>
      <c r="K649" s="13"/>
      <c r="L649" s="13"/>
      <c r="M649" s="13"/>
      <c r="N649" s="2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</row>
    <row r="650" customFormat="false" ht="12.75" hidden="false" customHeight="true" outlineLevel="0" collapsed="false">
      <c r="A650" s="63"/>
      <c r="B650" s="64"/>
      <c r="C650" s="63"/>
      <c r="D650" s="3"/>
      <c r="E650" s="13"/>
      <c r="F650" s="65"/>
      <c r="G650" s="13"/>
      <c r="H650" s="13"/>
      <c r="I650" s="13"/>
      <c r="J650" s="13"/>
      <c r="K650" s="13"/>
      <c r="L650" s="13"/>
      <c r="M650" s="13"/>
      <c r="N650" s="2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</row>
    <row r="651" customFormat="false" ht="12.75" hidden="false" customHeight="true" outlineLevel="0" collapsed="false">
      <c r="A651" s="63"/>
      <c r="B651" s="64"/>
      <c r="C651" s="63"/>
      <c r="D651" s="3"/>
      <c r="E651" s="13"/>
      <c r="F651" s="65"/>
      <c r="G651" s="13"/>
      <c r="H651" s="13"/>
      <c r="I651" s="13"/>
      <c r="J651" s="13"/>
      <c r="K651" s="13"/>
      <c r="L651" s="13"/>
      <c r="M651" s="13"/>
      <c r="N651" s="2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</row>
    <row r="652" customFormat="false" ht="12.75" hidden="false" customHeight="true" outlineLevel="0" collapsed="false">
      <c r="A652" s="63"/>
      <c r="B652" s="64"/>
      <c r="C652" s="63"/>
      <c r="D652" s="3"/>
      <c r="E652" s="13"/>
      <c r="F652" s="65"/>
      <c r="G652" s="13"/>
      <c r="H652" s="13"/>
      <c r="I652" s="13"/>
      <c r="J652" s="13"/>
      <c r="K652" s="13"/>
      <c r="L652" s="13"/>
      <c r="M652" s="13"/>
      <c r="N652" s="2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</row>
    <row r="653" customFormat="false" ht="12.75" hidden="false" customHeight="true" outlineLevel="0" collapsed="false">
      <c r="A653" s="63"/>
      <c r="B653" s="64"/>
      <c r="C653" s="63"/>
      <c r="D653" s="3"/>
      <c r="E653" s="13"/>
      <c r="F653" s="65"/>
      <c r="G653" s="13"/>
      <c r="H653" s="13"/>
      <c r="I653" s="13"/>
      <c r="J653" s="13"/>
      <c r="K653" s="13"/>
      <c r="L653" s="13"/>
      <c r="M653" s="13"/>
      <c r="N653" s="2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</row>
    <row r="654" customFormat="false" ht="12.75" hidden="false" customHeight="true" outlineLevel="0" collapsed="false">
      <c r="A654" s="63"/>
      <c r="B654" s="64"/>
      <c r="C654" s="63"/>
      <c r="D654" s="3"/>
      <c r="E654" s="13"/>
      <c r="F654" s="65"/>
      <c r="G654" s="13"/>
      <c r="H654" s="13"/>
      <c r="I654" s="13"/>
      <c r="J654" s="13"/>
      <c r="K654" s="13"/>
      <c r="L654" s="13"/>
      <c r="M654" s="13"/>
      <c r="N654" s="2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</row>
    <row r="655" customFormat="false" ht="12.75" hidden="false" customHeight="true" outlineLevel="0" collapsed="false">
      <c r="A655" s="63"/>
      <c r="B655" s="64"/>
      <c r="C655" s="63"/>
      <c r="D655" s="3"/>
      <c r="E655" s="13"/>
      <c r="F655" s="65"/>
      <c r="G655" s="13"/>
      <c r="H655" s="13"/>
      <c r="I655" s="13"/>
      <c r="J655" s="13"/>
      <c r="K655" s="13"/>
      <c r="L655" s="13"/>
      <c r="M655" s="13"/>
      <c r="N655" s="2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</row>
    <row r="656" customFormat="false" ht="12.75" hidden="false" customHeight="true" outlineLevel="0" collapsed="false">
      <c r="A656" s="63"/>
      <c r="B656" s="64"/>
      <c r="C656" s="63"/>
      <c r="D656" s="3"/>
      <c r="E656" s="13"/>
      <c r="F656" s="65"/>
      <c r="G656" s="13"/>
      <c r="H656" s="13"/>
      <c r="I656" s="13"/>
      <c r="J656" s="13"/>
      <c r="K656" s="13"/>
      <c r="L656" s="13"/>
      <c r="M656" s="13"/>
      <c r="N656" s="2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</row>
    <row r="657" customFormat="false" ht="12.75" hidden="false" customHeight="true" outlineLevel="0" collapsed="false">
      <c r="A657" s="63"/>
      <c r="B657" s="64"/>
      <c r="C657" s="63"/>
      <c r="D657" s="3"/>
      <c r="E657" s="13"/>
      <c r="F657" s="65"/>
      <c r="G657" s="13"/>
      <c r="H657" s="13"/>
      <c r="I657" s="13"/>
      <c r="J657" s="13"/>
      <c r="K657" s="13"/>
      <c r="L657" s="13"/>
      <c r="M657" s="13"/>
      <c r="N657" s="2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</row>
    <row r="658" customFormat="false" ht="12.75" hidden="false" customHeight="true" outlineLevel="0" collapsed="false">
      <c r="A658" s="63"/>
      <c r="B658" s="64"/>
      <c r="C658" s="63"/>
      <c r="D658" s="3"/>
      <c r="E658" s="13"/>
      <c r="F658" s="65"/>
      <c r="G658" s="13"/>
      <c r="H658" s="13"/>
      <c r="I658" s="13"/>
      <c r="J658" s="13"/>
      <c r="K658" s="13"/>
      <c r="L658" s="13"/>
      <c r="M658" s="13"/>
      <c r="N658" s="2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</row>
    <row r="659" customFormat="false" ht="12.75" hidden="false" customHeight="true" outlineLevel="0" collapsed="false">
      <c r="A659" s="63"/>
      <c r="B659" s="64"/>
      <c r="C659" s="63"/>
      <c r="D659" s="3"/>
      <c r="E659" s="13"/>
      <c r="F659" s="65"/>
      <c r="G659" s="13"/>
      <c r="H659" s="13"/>
      <c r="I659" s="13"/>
      <c r="J659" s="13"/>
      <c r="K659" s="13"/>
      <c r="L659" s="13"/>
      <c r="M659" s="13"/>
      <c r="N659" s="2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</row>
    <row r="660" customFormat="false" ht="12.75" hidden="false" customHeight="true" outlineLevel="0" collapsed="false">
      <c r="A660" s="63"/>
      <c r="B660" s="64"/>
      <c r="C660" s="63"/>
      <c r="D660" s="3"/>
      <c r="E660" s="13"/>
      <c r="F660" s="65"/>
      <c r="G660" s="13"/>
      <c r="H660" s="13"/>
      <c r="I660" s="13"/>
      <c r="J660" s="13"/>
      <c r="K660" s="13"/>
      <c r="L660" s="13"/>
      <c r="M660" s="13"/>
      <c r="N660" s="2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</row>
    <row r="661" customFormat="false" ht="12.75" hidden="false" customHeight="true" outlineLevel="0" collapsed="false">
      <c r="A661" s="63"/>
      <c r="B661" s="64"/>
      <c r="C661" s="63"/>
      <c r="D661" s="3"/>
      <c r="E661" s="13"/>
      <c r="F661" s="65"/>
      <c r="G661" s="13"/>
      <c r="H661" s="13"/>
      <c r="I661" s="13"/>
      <c r="J661" s="13"/>
      <c r="K661" s="13"/>
      <c r="L661" s="13"/>
      <c r="M661" s="13"/>
      <c r="N661" s="2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</row>
    <row r="662" customFormat="false" ht="12.75" hidden="false" customHeight="true" outlineLevel="0" collapsed="false">
      <c r="A662" s="63"/>
      <c r="B662" s="64"/>
      <c r="C662" s="63"/>
      <c r="D662" s="3"/>
      <c r="E662" s="13"/>
      <c r="F662" s="65"/>
      <c r="G662" s="13"/>
      <c r="H662" s="13"/>
      <c r="I662" s="13"/>
      <c r="J662" s="13"/>
      <c r="K662" s="13"/>
      <c r="L662" s="13"/>
      <c r="M662" s="13"/>
      <c r="N662" s="2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</row>
    <row r="663" customFormat="false" ht="12.75" hidden="false" customHeight="true" outlineLevel="0" collapsed="false">
      <c r="A663" s="63"/>
      <c r="B663" s="64"/>
      <c r="C663" s="63"/>
      <c r="D663" s="3"/>
      <c r="E663" s="13"/>
      <c r="F663" s="65"/>
      <c r="G663" s="13"/>
      <c r="H663" s="13"/>
      <c r="I663" s="13"/>
      <c r="J663" s="13"/>
      <c r="K663" s="13"/>
      <c r="L663" s="13"/>
      <c r="M663" s="13"/>
      <c r="N663" s="2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</row>
    <row r="664" customFormat="false" ht="12.75" hidden="false" customHeight="true" outlineLevel="0" collapsed="false">
      <c r="A664" s="63"/>
      <c r="B664" s="64"/>
      <c r="C664" s="63"/>
      <c r="D664" s="3"/>
      <c r="E664" s="13"/>
      <c r="F664" s="65"/>
      <c r="G664" s="13"/>
      <c r="H664" s="13"/>
      <c r="I664" s="13"/>
      <c r="J664" s="13"/>
      <c r="K664" s="13"/>
      <c r="L664" s="13"/>
      <c r="M664" s="13"/>
      <c r="N664" s="2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</row>
    <row r="665" customFormat="false" ht="12.75" hidden="false" customHeight="true" outlineLevel="0" collapsed="false">
      <c r="A665" s="63"/>
      <c r="B665" s="64"/>
      <c r="C665" s="63"/>
      <c r="D665" s="3"/>
      <c r="E665" s="13"/>
      <c r="F665" s="65"/>
      <c r="G665" s="13"/>
      <c r="H665" s="13"/>
      <c r="I665" s="13"/>
      <c r="J665" s="13"/>
      <c r="K665" s="13"/>
      <c r="L665" s="13"/>
      <c r="M665" s="13"/>
      <c r="N665" s="2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</row>
    <row r="666" customFormat="false" ht="12.75" hidden="false" customHeight="true" outlineLevel="0" collapsed="false">
      <c r="A666" s="63"/>
      <c r="B666" s="64"/>
      <c r="C666" s="63"/>
      <c r="D666" s="3"/>
      <c r="E666" s="13"/>
      <c r="F666" s="65"/>
      <c r="G666" s="13"/>
      <c r="H666" s="13"/>
      <c r="I666" s="13"/>
      <c r="J666" s="13"/>
      <c r="K666" s="13"/>
      <c r="L666" s="13"/>
      <c r="M666" s="13"/>
      <c r="N666" s="2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</row>
    <row r="667" customFormat="false" ht="12.75" hidden="false" customHeight="true" outlineLevel="0" collapsed="false">
      <c r="A667" s="63"/>
      <c r="B667" s="64"/>
      <c r="C667" s="63"/>
      <c r="D667" s="3"/>
      <c r="E667" s="13"/>
      <c r="F667" s="65"/>
      <c r="G667" s="13"/>
      <c r="H667" s="13"/>
      <c r="I667" s="13"/>
      <c r="J667" s="13"/>
      <c r="K667" s="13"/>
      <c r="L667" s="13"/>
      <c r="M667" s="13"/>
      <c r="N667" s="2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</row>
    <row r="668" customFormat="false" ht="12.75" hidden="false" customHeight="true" outlineLevel="0" collapsed="false">
      <c r="A668" s="63"/>
      <c r="B668" s="64"/>
      <c r="C668" s="63"/>
      <c r="D668" s="3"/>
      <c r="E668" s="13"/>
      <c r="F668" s="65"/>
      <c r="G668" s="13"/>
      <c r="H668" s="13"/>
      <c r="I668" s="13"/>
      <c r="J668" s="13"/>
      <c r="K668" s="13"/>
      <c r="L668" s="13"/>
      <c r="M668" s="13"/>
      <c r="N668" s="2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</row>
    <row r="669" customFormat="false" ht="12.75" hidden="false" customHeight="true" outlineLevel="0" collapsed="false">
      <c r="A669" s="63"/>
      <c r="B669" s="64"/>
      <c r="C669" s="63"/>
      <c r="D669" s="3"/>
      <c r="E669" s="13"/>
      <c r="F669" s="65"/>
      <c r="G669" s="13"/>
      <c r="H669" s="13"/>
      <c r="I669" s="13"/>
      <c r="J669" s="13"/>
      <c r="K669" s="13"/>
      <c r="L669" s="13"/>
      <c r="M669" s="13"/>
      <c r="N669" s="2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</row>
    <row r="670" customFormat="false" ht="12.75" hidden="false" customHeight="true" outlineLevel="0" collapsed="false">
      <c r="A670" s="63"/>
      <c r="B670" s="64"/>
      <c r="C670" s="63"/>
      <c r="D670" s="3"/>
      <c r="E670" s="13"/>
      <c r="F670" s="65"/>
      <c r="G670" s="13"/>
      <c r="H670" s="13"/>
      <c r="I670" s="13"/>
      <c r="J670" s="13"/>
      <c r="K670" s="13"/>
      <c r="L670" s="13"/>
      <c r="M670" s="13"/>
      <c r="N670" s="2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</row>
    <row r="671" customFormat="false" ht="12.75" hidden="false" customHeight="true" outlineLevel="0" collapsed="false">
      <c r="A671" s="63"/>
      <c r="B671" s="64"/>
      <c r="C671" s="63"/>
      <c r="D671" s="3"/>
      <c r="E671" s="13"/>
      <c r="F671" s="65"/>
      <c r="G671" s="13"/>
      <c r="H671" s="13"/>
      <c r="I671" s="13"/>
      <c r="J671" s="13"/>
      <c r="K671" s="13"/>
      <c r="L671" s="13"/>
      <c r="M671" s="13"/>
      <c r="N671" s="2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</row>
    <row r="672" customFormat="false" ht="12.75" hidden="false" customHeight="true" outlineLevel="0" collapsed="false">
      <c r="A672" s="63"/>
      <c r="B672" s="64"/>
      <c r="C672" s="63"/>
      <c r="D672" s="3"/>
      <c r="E672" s="13"/>
      <c r="F672" s="65"/>
      <c r="G672" s="13"/>
      <c r="H672" s="13"/>
      <c r="I672" s="13"/>
      <c r="J672" s="13"/>
      <c r="K672" s="13"/>
      <c r="L672" s="13"/>
      <c r="M672" s="13"/>
      <c r="N672" s="2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</row>
    <row r="673" customFormat="false" ht="12.75" hidden="false" customHeight="true" outlineLevel="0" collapsed="false">
      <c r="A673" s="63"/>
      <c r="B673" s="64"/>
      <c r="C673" s="63"/>
      <c r="D673" s="3"/>
      <c r="E673" s="13"/>
      <c r="F673" s="65"/>
      <c r="G673" s="13"/>
      <c r="H673" s="13"/>
      <c r="I673" s="13"/>
      <c r="J673" s="13"/>
      <c r="K673" s="13"/>
      <c r="L673" s="13"/>
      <c r="M673" s="13"/>
      <c r="N673" s="2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</row>
    <row r="674" customFormat="false" ht="12.75" hidden="false" customHeight="true" outlineLevel="0" collapsed="false">
      <c r="A674" s="63"/>
      <c r="B674" s="64"/>
      <c r="C674" s="63"/>
      <c r="D674" s="3"/>
      <c r="E674" s="13"/>
      <c r="F674" s="65"/>
      <c r="G674" s="13"/>
      <c r="H674" s="13"/>
      <c r="I674" s="13"/>
      <c r="J674" s="13"/>
      <c r="K674" s="13"/>
      <c r="L674" s="13"/>
      <c r="M674" s="13"/>
      <c r="N674" s="2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</row>
    <row r="675" customFormat="false" ht="12.75" hidden="false" customHeight="true" outlineLevel="0" collapsed="false">
      <c r="A675" s="63"/>
      <c r="B675" s="64"/>
      <c r="C675" s="63"/>
      <c r="D675" s="3"/>
      <c r="E675" s="13"/>
      <c r="F675" s="65"/>
      <c r="G675" s="13"/>
      <c r="H675" s="13"/>
      <c r="I675" s="13"/>
      <c r="J675" s="13"/>
      <c r="K675" s="13"/>
      <c r="L675" s="13"/>
      <c r="M675" s="13"/>
      <c r="N675" s="2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</row>
    <row r="676" customFormat="false" ht="12.75" hidden="false" customHeight="true" outlineLevel="0" collapsed="false">
      <c r="A676" s="63"/>
      <c r="B676" s="64"/>
      <c r="C676" s="63"/>
      <c r="D676" s="3"/>
      <c r="E676" s="13"/>
      <c r="F676" s="65"/>
      <c r="G676" s="13"/>
      <c r="H676" s="13"/>
      <c r="I676" s="13"/>
      <c r="J676" s="13"/>
      <c r="K676" s="13"/>
      <c r="L676" s="13"/>
      <c r="M676" s="13"/>
      <c r="N676" s="2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</row>
    <row r="677" customFormat="false" ht="12.75" hidden="false" customHeight="true" outlineLevel="0" collapsed="false">
      <c r="A677" s="63"/>
      <c r="B677" s="64"/>
      <c r="C677" s="63"/>
      <c r="D677" s="3"/>
      <c r="E677" s="13"/>
      <c r="F677" s="65"/>
      <c r="G677" s="13"/>
      <c r="H677" s="13"/>
      <c r="I677" s="13"/>
      <c r="J677" s="13"/>
      <c r="K677" s="13"/>
      <c r="L677" s="13"/>
      <c r="M677" s="13"/>
      <c r="N677" s="2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</row>
    <row r="678" customFormat="false" ht="12.75" hidden="false" customHeight="true" outlineLevel="0" collapsed="false">
      <c r="A678" s="63"/>
      <c r="B678" s="64"/>
      <c r="C678" s="63"/>
      <c r="D678" s="3"/>
      <c r="E678" s="13"/>
      <c r="F678" s="65"/>
      <c r="G678" s="13"/>
      <c r="H678" s="13"/>
      <c r="I678" s="13"/>
      <c r="J678" s="13"/>
      <c r="K678" s="13"/>
      <c r="L678" s="13"/>
      <c r="M678" s="13"/>
      <c r="N678" s="2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</row>
    <row r="679" customFormat="false" ht="12.75" hidden="false" customHeight="true" outlineLevel="0" collapsed="false">
      <c r="A679" s="63"/>
      <c r="B679" s="64"/>
      <c r="C679" s="63"/>
      <c r="D679" s="3"/>
      <c r="E679" s="13"/>
      <c r="F679" s="65"/>
      <c r="G679" s="13"/>
      <c r="H679" s="13"/>
      <c r="I679" s="13"/>
      <c r="J679" s="13"/>
      <c r="K679" s="13"/>
      <c r="L679" s="13"/>
      <c r="M679" s="13"/>
      <c r="N679" s="2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</row>
    <row r="680" customFormat="false" ht="12.75" hidden="false" customHeight="true" outlineLevel="0" collapsed="false">
      <c r="A680" s="63"/>
      <c r="B680" s="64"/>
      <c r="C680" s="63"/>
      <c r="D680" s="3"/>
      <c r="E680" s="13"/>
      <c r="F680" s="65"/>
      <c r="G680" s="13"/>
      <c r="H680" s="13"/>
      <c r="I680" s="13"/>
      <c r="J680" s="13"/>
      <c r="K680" s="13"/>
      <c r="L680" s="13"/>
      <c r="M680" s="13"/>
      <c r="N680" s="2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</row>
    <row r="681" customFormat="false" ht="12.75" hidden="false" customHeight="true" outlineLevel="0" collapsed="false">
      <c r="A681" s="63"/>
      <c r="B681" s="64"/>
      <c r="C681" s="63"/>
      <c r="D681" s="3"/>
      <c r="E681" s="13"/>
      <c r="F681" s="65"/>
      <c r="G681" s="13"/>
      <c r="H681" s="13"/>
      <c r="I681" s="13"/>
      <c r="J681" s="13"/>
      <c r="K681" s="13"/>
      <c r="L681" s="13"/>
      <c r="M681" s="13"/>
      <c r="N681" s="2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</row>
    <row r="682" customFormat="false" ht="12.75" hidden="false" customHeight="true" outlineLevel="0" collapsed="false">
      <c r="A682" s="63"/>
      <c r="B682" s="64"/>
      <c r="C682" s="63"/>
      <c r="D682" s="3"/>
      <c r="E682" s="13"/>
      <c r="F682" s="65"/>
      <c r="G682" s="13"/>
      <c r="H682" s="13"/>
      <c r="I682" s="13"/>
      <c r="J682" s="13"/>
      <c r="K682" s="13"/>
      <c r="L682" s="13"/>
      <c r="M682" s="13"/>
      <c r="N682" s="2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</row>
    <row r="683" customFormat="false" ht="12.75" hidden="false" customHeight="true" outlineLevel="0" collapsed="false">
      <c r="A683" s="63"/>
      <c r="B683" s="64"/>
      <c r="C683" s="63"/>
      <c r="D683" s="3"/>
      <c r="E683" s="13"/>
      <c r="F683" s="65"/>
      <c r="G683" s="13"/>
      <c r="H683" s="13"/>
      <c r="I683" s="13"/>
      <c r="J683" s="13"/>
      <c r="K683" s="13"/>
      <c r="L683" s="13"/>
      <c r="M683" s="13"/>
      <c r="N683" s="2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</row>
    <row r="684" customFormat="false" ht="12.75" hidden="false" customHeight="true" outlineLevel="0" collapsed="false">
      <c r="A684" s="63"/>
      <c r="B684" s="64"/>
      <c r="C684" s="63"/>
      <c r="D684" s="3"/>
      <c r="E684" s="13"/>
      <c r="F684" s="65"/>
      <c r="G684" s="13"/>
      <c r="H684" s="13"/>
      <c r="I684" s="13"/>
      <c r="J684" s="13"/>
      <c r="K684" s="13"/>
      <c r="L684" s="13"/>
      <c r="M684" s="13"/>
      <c r="N684" s="2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</row>
    <row r="685" customFormat="false" ht="12.75" hidden="false" customHeight="true" outlineLevel="0" collapsed="false">
      <c r="A685" s="63"/>
      <c r="B685" s="64"/>
      <c r="C685" s="63"/>
      <c r="D685" s="3"/>
      <c r="E685" s="13"/>
      <c r="F685" s="65"/>
      <c r="G685" s="13"/>
      <c r="H685" s="13"/>
      <c r="I685" s="13"/>
      <c r="J685" s="13"/>
      <c r="K685" s="13"/>
      <c r="L685" s="13"/>
      <c r="M685" s="13"/>
      <c r="N685" s="2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</row>
    <row r="686" customFormat="false" ht="12.75" hidden="false" customHeight="true" outlineLevel="0" collapsed="false">
      <c r="A686" s="63"/>
      <c r="B686" s="64"/>
      <c r="C686" s="63"/>
      <c r="D686" s="3"/>
      <c r="E686" s="13"/>
      <c r="F686" s="65"/>
      <c r="G686" s="13"/>
      <c r="H686" s="13"/>
      <c r="I686" s="13"/>
      <c r="J686" s="13"/>
      <c r="K686" s="13"/>
      <c r="L686" s="13"/>
      <c r="M686" s="13"/>
      <c r="N686" s="2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</row>
    <row r="687" customFormat="false" ht="12.75" hidden="false" customHeight="true" outlineLevel="0" collapsed="false">
      <c r="A687" s="63"/>
      <c r="B687" s="64"/>
      <c r="C687" s="63"/>
      <c r="D687" s="3"/>
      <c r="E687" s="13"/>
      <c r="F687" s="65"/>
      <c r="G687" s="13"/>
      <c r="H687" s="13"/>
      <c r="I687" s="13"/>
      <c r="J687" s="13"/>
      <c r="K687" s="13"/>
      <c r="L687" s="13"/>
      <c r="M687" s="13"/>
      <c r="N687" s="2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</row>
    <row r="688" customFormat="false" ht="12.75" hidden="false" customHeight="true" outlineLevel="0" collapsed="false">
      <c r="A688" s="63"/>
      <c r="B688" s="64"/>
      <c r="C688" s="63"/>
      <c r="D688" s="3"/>
      <c r="E688" s="13"/>
      <c r="F688" s="65"/>
      <c r="G688" s="13"/>
      <c r="H688" s="13"/>
      <c r="I688" s="13"/>
      <c r="J688" s="13"/>
      <c r="K688" s="13"/>
      <c r="L688" s="13"/>
      <c r="M688" s="13"/>
      <c r="N688" s="2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</row>
    <row r="689" customFormat="false" ht="12.75" hidden="false" customHeight="true" outlineLevel="0" collapsed="false">
      <c r="A689" s="63"/>
      <c r="B689" s="64"/>
      <c r="C689" s="63"/>
      <c r="D689" s="3"/>
      <c r="E689" s="13"/>
      <c r="F689" s="65"/>
      <c r="G689" s="13"/>
      <c r="H689" s="13"/>
      <c r="I689" s="13"/>
      <c r="J689" s="13"/>
      <c r="K689" s="13"/>
      <c r="L689" s="13"/>
      <c r="M689" s="13"/>
      <c r="N689" s="2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</row>
    <row r="690" customFormat="false" ht="12.75" hidden="false" customHeight="true" outlineLevel="0" collapsed="false">
      <c r="A690" s="63"/>
      <c r="B690" s="64"/>
      <c r="C690" s="63"/>
      <c r="D690" s="3"/>
      <c r="E690" s="13"/>
      <c r="F690" s="65"/>
      <c r="G690" s="13"/>
      <c r="H690" s="13"/>
      <c r="I690" s="13"/>
      <c r="J690" s="13"/>
      <c r="K690" s="13"/>
      <c r="L690" s="13"/>
      <c r="M690" s="13"/>
      <c r="N690" s="2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</row>
    <row r="691" customFormat="false" ht="12.75" hidden="false" customHeight="true" outlineLevel="0" collapsed="false">
      <c r="A691" s="63"/>
      <c r="B691" s="64"/>
      <c r="C691" s="63"/>
      <c r="D691" s="3"/>
      <c r="E691" s="13"/>
      <c r="F691" s="65"/>
      <c r="G691" s="13"/>
      <c r="H691" s="13"/>
      <c r="I691" s="13"/>
      <c r="J691" s="13"/>
      <c r="K691" s="13"/>
      <c r="L691" s="13"/>
      <c r="M691" s="13"/>
      <c r="N691" s="2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</row>
    <row r="692" customFormat="false" ht="12.75" hidden="false" customHeight="true" outlineLevel="0" collapsed="false">
      <c r="A692" s="63"/>
      <c r="B692" s="64"/>
      <c r="C692" s="63"/>
      <c r="D692" s="3"/>
      <c r="E692" s="13"/>
      <c r="F692" s="65"/>
      <c r="G692" s="13"/>
      <c r="H692" s="13"/>
      <c r="I692" s="13"/>
      <c r="J692" s="13"/>
      <c r="K692" s="13"/>
      <c r="L692" s="13"/>
      <c r="M692" s="13"/>
      <c r="N692" s="2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</row>
    <row r="693" customFormat="false" ht="12.75" hidden="false" customHeight="true" outlineLevel="0" collapsed="false">
      <c r="A693" s="63"/>
      <c r="B693" s="64"/>
      <c r="C693" s="63"/>
      <c r="D693" s="3"/>
      <c r="E693" s="13"/>
      <c r="F693" s="65"/>
      <c r="G693" s="13"/>
      <c r="H693" s="13"/>
      <c r="I693" s="13"/>
      <c r="J693" s="13"/>
      <c r="K693" s="13"/>
      <c r="L693" s="13"/>
      <c r="M693" s="13"/>
      <c r="N693" s="2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</row>
    <row r="694" customFormat="false" ht="12.75" hidden="false" customHeight="true" outlineLevel="0" collapsed="false">
      <c r="A694" s="63"/>
      <c r="B694" s="64"/>
      <c r="C694" s="63"/>
      <c r="D694" s="3"/>
      <c r="E694" s="13"/>
      <c r="F694" s="65"/>
      <c r="G694" s="13"/>
      <c r="H694" s="13"/>
      <c r="I694" s="13"/>
      <c r="J694" s="13"/>
      <c r="K694" s="13"/>
      <c r="L694" s="13"/>
      <c r="M694" s="13"/>
      <c r="N694" s="2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</row>
    <row r="695" customFormat="false" ht="12.75" hidden="false" customHeight="true" outlineLevel="0" collapsed="false">
      <c r="A695" s="63"/>
      <c r="B695" s="64"/>
      <c r="C695" s="63"/>
      <c r="D695" s="3"/>
      <c r="E695" s="13"/>
      <c r="F695" s="65"/>
      <c r="G695" s="13"/>
      <c r="H695" s="13"/>
      <c r="I695" s="13"/>
      <c r="J695" s="13"/>
      <c r="K695" s="13"/>
      <c r="L695" s="13"/>
      <c r="M695" s="13"/>
      <c r="N695" s="2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</row>
    <row r="696" customFormat="false" ht="12.75" hidden="false" customHeight="true" outlineLevel="0" collapsed="false">
      <c r="A696" s="63"/>
      <c r="B696" s="64"/>
      <c r="C696" s="63"/>
      <c r="D696" s="3"/>
      <c r="E696" s="13"/>
      <c r="F696" s="65"/>
      <c r="G696" s="13"/>
      <c r="H696" s="13"/>
      <c r="I696" s="13"/>
      <c r="J696" s="13"/>
      <c r="K696" s="13"/>
      <c r="L696" s="13"/>
      <c r="M696" s="13"/>
      <c r="N696" s="2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</row>
    <row r="697" customFormat="false" ht="12.75" hidden="false" customHeight="true" outlineLevel="0" collapsed="false">
      <c r="A697" s="63"/>
      <c r="B697" s="64"/>
      <c r="C697" s="63"/>
      <c r="D697" s="3"/>
      <c r="E697" s="13"/>
      <c r="F697" s="65"/>
      <c r="G697" s="13"/>
      <c r="H697" s="13"/>
      <c r="I697" s="13"/>
      <c r="J697" s="13"/>
      <c r="K697" s="13"/>
      <c r="L697" s="13"/>
      <c r="M697" s="13"/>
      <c r="N697" s="2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</row>
    <row r="698" customFormat="false" ht="12.75" hidden="false" customHeight="true" outlineLevel="0" collapsed="false">
      <c r="A698" s="63"/>
      <c r="B698" s="64"/>
      <c r="C698" s="63"/>
      <c r="D698" s="3"/>
      <c r="E698" s="13"/>
      <c r="F698" s="65"/>
      <c r="G698" s="13"/>
      <c r="H698" s="13"/>
      <c r="I698" s="13"/>
      <c r="J698" s="13"/>
      <c r="K698" s="13"/>
      <c r="L698" s="13"/>
      <c r="M698" s="13"/>
      <c r="N698" s="2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</row>
    <row r="699" customFormat="false" ht="12.75" hidden="false" customHeight="true" outlineLevel="0" collapsed="false">
      <c r="A699" s="63"/>
      <c r="B699" s="64"/>
      <c r="C699" s="63"/>
      <c r="D699" s="3"/>
      <c r="E699" s="13"/>
      <c r="F699" s="65"/>
      <c r="G699" s="13"/>
      <c r="H699" s="13"/>
      <c r="I699" s="13"/>
      <c r="J699" s="13"/>
      <c r="K699" s="13"/>
      <c r="L699" s="13"/>
      <c r="M699" s="13"/>
      <c r="N699" s="2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</row>
    <row r="700" customFormat="false" ht="12.75" hidden="false" customHeight="true" outlineLevel="0" collapsed="false">
      <c r="A700" s="63"/>
      <c r="B700" s="64"/>
      <c r="C700" s="63"/>
      <c r="D700" s="3"/>
      <c r="E700" s="13"/>
      <c r="F700" s="65"/>
      <c r="G700" s="13"/>
      <c r="H700" s="13"/>
      <c r="I700" s="13"/>
      <c r="J700" s="13"/>
      <c r="K700" s="13"/>
      <c r="L700" s="13"/>
      <c r="M700" s="13"/>
      <c r="N700" s="2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</row>
    <row r="701" customFormat="false" ht="12.75" hidden="false" customHeight="true" outlineLevel="0" collapsed="false">
      <c r="A701" s="63"/>
      <c r="B701" s="64"/>
      <c r="C701" s="63"/>
      <c r="D701" s="3"/>
      <c r="E701" s="13"/>
      <c r="F701" s="65"/>
      <c r="G701" s="13"/>
      <c r="H701" s="13"/>
      <c r="I701" s="13"/>
      <c r="J701" s="13"/>
      <c r="K701" s="13"/>
      <c r="L701" s="13"/>
      <c r="M701" s="13"/>
      <c r="N701" s="2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</row>
    <row r="702" customFormat="false" ht="12.75" hidden="false" customHeight="true" outlineLevel="0" collapsed="false">
      <c r="A702" s="63"/>
      <c r="B702" s="64"/>
      <c r="C702" s="63"/>
      <c r="D702" s="3"/>
      <c r="E702" s="13"/>
      <c r="F702" s="65"/>
      <c r="G702" s="13"/>
      <c r="H702" s="13"/>
      <c r="I702" s="13"/>
      <c r="J702" s="13"/>
      <c r="K702" s="13"/>
      <c r="L702" s="13"/>
      <c r="M702" s="13"/>
      <c r="N702" s="2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</row>
    <row r="703" customFormat="false" ht="12.75" hidden="false" customHeight="true" outlineLevel="0" collapsed="false">
      <c r="A703" s="63"/>
      <c r="B703" s="64"/>
      <c r="C703" s="63"/>
      <c r="D703" s="3"/>
      <c r="E703" s="13"/>
      <c r="F703" s="65"/>
      <c r="G703" s="13"/>
      <c r="H703" s="13"/>
      <c r="I703" s="13"/>
      <c r="J703" s="13"/>
      <c r="K703" s="13"/>
      <c r="L703" s="13"/>
      <c r="M703" s="13"/>
      <c r="N703" s="2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</row>
    <row r="704" customFormat="false" ht="12.75" hidden="false" customHeight="true" outlineLevel="0" collapsed="false">
      <c r="A704" s="63"/>
      <c r="B704" s="64"/>
      <c r="C704" s="63"/>
      <c r="D704" s="3"/>
      <c r="E704" s="13"/>
      <c r="F704" s="65"/>
      <c r="G704" s="13"/>
      <c r="H704" s="13"/>
      <c r="I704" s="13"/>
      <c r="J704" s="13"/>
      <c r="K704" s="13"/>
      <c r="L704" s="13"/>
      <c r="M704" s="13"/>
      <c r="N704" s="2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</row>
    <row r="705" customFormat="false" ht="12.75" hidden="false" customHeight="true" outlineLevel="0" collapsed="false">
      <c r="A705" s="63"/>
      <c r="B705" s="64"/>
      <c r="C705" s="63"/>
      <c r="D705" s="3"/>
      <c r="E705" s="13"/>
      <c r="F705" s="65"/>
      <c r="G705" s="13"/>
      <c r="H705" s="13"/>
      <c r="I705" s="13"/>
      <c r="J705" s="13"/>
      <c r="K705" s="13"/>
      <c r="L705" s="13"/>
      <c r="M705" s="13"/>
      <c r="N705" s="2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</row>
    <row r="706" customFormat="false" ht="12.75" hidden="false" customHeight="true" outlineLevel="0" collapsed="false">
      <c r="A706" s="63"/>
      <c r="B706" s="64"/>
      <c r="C706" s="63"/>
      <c r="D706" s="3"/>
      <c r="E706" s="13"/>
      <c r="F706" s="65"/>
      <c r="G706" s="13"/>
      <c r="H706" s="13"/>
      <c r="I706" s="13"/>
      <c r="J706" s="13"/>
      <c r="K706" s="13"/>
      <c r="L706" s="13"/>
      <c r="M706" s="13"/>
      <c r="N706" s="2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</row>
    <row r="707" customFormat="false" ht="12.75" hidden="false" customHeight="true" outlineLevel="0" collapsed="false">
      <c r="A707" s="63"/>
      <c r="B707" s="64"/>
      <c r="C707" s="63"/>
      <c r="D707" s="3"/>
      <c r="E707" s="13"/>
      <c r="F707" s="65"/>
      <c r="G707" s="13"/>
      <c r="H707" s="13"/>
      <c r="I707" s="13"/>
      <c r="J707" s="13"/>
      <c r="K707" s="13"/>
      <c r="L707" s="13"/>
      <c r="M707" s="13"/>
      <c r="N707" s="2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</row>
    <row r="708" customFormat="false" ht="12.75" hidden="false" customHeight="true" outlineLevel="0" collapsed="false">
      <c r="A708" s="63"/>
      <c r="B708" s="64"/>
      <c r="C708" s="63"/>
      <c r="D708" s="3"/>
      <c r="E708" s="13"/>
      <c r="F708" s="65"/>
      <c r="G708" s="13"/>
      <c r="H708" s="13"/>
      <c r="I708" s="13"/>
      <c r="J708" s="13"/>
      <c r="K708" s="13"/>
      <c r="L708" s="13"/>
      <c r="M708" s="13"/>
      <c r="N708" s="2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</row>
    <row r="709" customFormat="false" ht="12.75" hidden="false" customHeight="true" outlineLevel="0" collapsed="false">
      <c r="A709" s="63"/>
      <c r="B709" s="64"/>
      <c r="C709" s="63"/>
      <c r="D709" s="3"/>
      <c r="E709" s="13"/>
      <c r="F709" s="65"/>
      <c r="G709" s="13"/>
      <c r="H709" s="13"/>
      <c r="I709" s="13"/>
      <c r="J709" s="13"/>
      <c r="K709" s="13"/>
      <c r="L709" s="13"/>
      <c r="M709" s="13"/>
      <c r="N709" s="2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</row>
    <row r="710" customFormat="false" ht="12.75" hidden="false" customHeight="true" outlineLevel="0" collapsed="false">
      <c r="A710" s="63"/>
      <c r="B710" s="64"/>
      <c r="C710" s="63"/>
      <c r="D710" s="3"/>
      <c r="E710" s="13"/>
      <c r="F710" s="65"/>
      <c r="G710" s="13"/>
      <c r="H710" s="13"/>
      <c r="I710" s="13"/>
      <c r="J710" s="13"/>
      <c r="K710" s="13"/>
      <c r="L710" s="13"/>
      <c r="M710" s="13"/>
      <c r="N710" s="2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</row>
    <row r="711" customFormat="false" ht="12.75" hidden="false" customHeight="true" outlineLevel="0" collapsed="false">
      <c r="A711" s="63"/>
      <c r="B711" s="64"/>
      <c r="C711" s="63"/>
      <c r="D711" s="3"/>
      <c r="E711" s="13"/>
      <c r="F711" s="65"/>
      <c r="G711" s="13"/>
      <c r="H711" s="13"/>
      <c r="I711" s="13"/>
      <c r="J711" s="13"/>
      <c r="K711" s="13"/>
      <c r="L711" s="13"/>
      <c r="M711" s="13"/>
      <c r="N711" s="2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</row>
    <row r="712" customFormat="false" ht="12.75" hidden="false" customHeight="true" outlineLevel="0" collapsed="false">
      <c r="A712" s="63"/>
      <c r="B712" s="64"/>
      <c r="C712" s="63"/>
      <c r="D712" s="3"/>
      <c r="E712" s="13"/>
      <c r="F712" s="65"/>
      <c r="G712" s="13"/>
      <c r="H712" s="13"/>
      <c r="I712" s="13"/>
      <c r="J712" s="13"/>
      <c r="K712" s="13"/>
      <c r="L712" s="13"/>
      <c r="M712" s="13"/>
      <c r="N712" s="2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</row>
    <row r="713" customFormat="false" ht="12.75" hidden="false" customHeight="true" outlineLevel="0" collapsed="false">
      <c r="A713" s="63"/>
      <c r="B713" s="64"/>
      <c r="C713" s="63"/>
      <c r="D713" s="3"/>
      <c r="E713" s="13"/>
      <c r="F713" s="65"/>
      <c r="G713" s="13"/>
      <c r="H713" s="13"/>
      <c r="I713" s="13"/>
      <c r="J713" s="13"/>
      <c r="K713" s="13"/>
      <c r="L713" s="13"/>
      <c r="M713" s="13"/>
      <c r="N713" s="2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</row>
    <row r="714" customFormat="false" ht="12.75" hidden="false" customHeight="true" outlineLevel="0" collapsed="false">
      <c r="A714" s="63"/>
      <c r="B714" s="64"/>
      <c r="C714" s="63"/>
      <c r="D714" s="3"/>
      <c r="E714" s="13"/>
      <c r="F714" s="65"/>
      <c r="G714" s="13"/>
      <c r="H714" s="13"/>
      <c r="I714" s="13"/>
      <c r="J714" s="13"/>
      <c r="K714" s="13"/>
      <c r="L714" s="13"/>
      <c r="M714" s="13"/>
      <c r="N714" s="2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</row>
    <row r="715" customFormat="false" ht="12.75" hidden="false" customHeight="true" outlineLevel="0" collapsed="false">
      <c r="A715" s="63"/>
      <c r="B715" s="64"/>
      <c r="C715" s="63"/>
      <c r="D715" s="3"/>
      <c r="E715" s="13"/>
      <c r="F715" s="65"/>
      <c r="G715" s="13"/>
      <c r="H715" s="13"/>
      <c r="I715" s="13"/>
      <c r="J715" s="13"/>
      <c r="K715" s="13"/>
      <c r="L715" s="13"/>
      <c r="M715" s="13"/>
      <c r="N715" s="2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</row>
    <row r="716" customFormat="false" ht="12.75" hidden="false" customHeight="true" outlineLevel="0" collapsed="false">
      <c r="A716" s="63"/>
      <c r="B716" s="64"/>
      <c r="C716" s="63"/>
      <c r="D716" s="3"/>
      <c r="E716" s="13"/>
      <c r="F716" s="65"/>
      <c r="G716" s="13"/>
      <c r="H716" s="13"/>
      <c r="I716" s="13"/>
      <c r="J716" s="13"/>
      <c r="K716" s="13"/>
      <c r="L716" s="13"/>
      <c r="M716" s="13"/>
      <c r="N716" s="2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</row>
    <row r="717" customFormat="false" ht="12.75" hidden="false" customHeight="true" outlineLevel="0" collapsed="false">
      <c r="A717" s="63"/>
      <c r="B717" s="64"/>
      <c r="C717" s="63"/>
      <c r="D717" s="3"/>
      <c r="E717" s="13"/>
      <c r="F717" s="65"/>
      <c r="G717" s="13"/>
      <c r="H717" s="13"/>
      <c r="I717" s="13"/>
      <c r="J717" s="13"/>
      <c r="K717" s="13"/>
      <c r="L717" s="13"/>
      <c r="M717" s="13"/>
      <c r="N717" s="2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</row>
    <row r="718" customFormat="false" ht="12.75" hidden="false" customHeight="true" outlineLevel="0" collapsed="false">
      <c r="A718" s="63"/>
      <c r="B718" s="64"/>
      <c r="C718" s="63"/>
      <c r="D718" s="3"/>
      <c r="E718" s="13"/>
      <c r="F718" s="65"/>
      <c r="G718" s="13"/>
      <c r="H718" s="13"/>
      <c r="I718" s="13"/>
      <c r="J718" s="13"/>
      <c r="K718" s="13"/>
      <c r="L718" s="13"/>
      <c r="M718" s="13"/>
      <c r="N718" s="2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</row>
    <row r="719" customFormat="false" ht="12.75" hidden="false" customHeight="true" outlineLevel="0" collapsed="false">
      <c r="A719" s="63"/>
      <c r="B719" s="64"/>
      <c r="C719" s="63"/>
      <c r="D719" s="3"/>
      <c r="E719" s="13"/>
      <c r="F719" s="65"/>
      <c r="G719" s="13"/>
      <c r="H719" s="13"/>
      <c r="I719" s="13"/>
      <c r="J719" s="13"/>
      <c r="K719" s="13"/>
      <c r="L719" s="13"/>
      <c r="M719" s="13"/>
      <c r="N719" s="2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</row>
    <row r="720" customFormat="false" ht="12.75" hidden="false" customHeight="true" outlineLevel="0" collapsed="false">
      <c r="A720" s="63"/>
      <c r="B720" s="64"/>
      <c r="C720" s="63"/>
      <c r="D720" s="3"/>
      <c r="E720" s="13"/>
      <c r="F720" s="65"/>
      <c r="G720" s="13"/>
      <c r="H720" s="13"/>
      <c r="I720" s="13"/>
      <c r="J720" s="13"/>
      <c r="K720" s="13"/>
      <c r="L720" s="13"/>
      <c r="M720" s="13"/>
      <c r="N720" s="2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</row>
    <row r="721" customFormat="false" ht="12.75" hidden="false" customHeight="true" outlineLevel="0" collapsed="false">
      <c r="A721" s="63"/>
      <c r="B721" s="64"/>
      <c r="C721" s="63"/>
      <c r="D721" s="3"/>
      <c r="E721" s="13"/>
      <c r="F721" s="65"/>
      <c r="G721" s="13"/>
      <c r="H721" s="13"/>
      <c r="I721" s="13"/>
      <c r="J721" s="13"/>
      <c r="K721" s="13"/>
      <c r="L721" s="13"/>
      <c r="M721" s="13"/>
      <c r="N721" s="2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</row>
    <row r="722" customFormat="false" ht="12.75" hidden="false" customHeight="true" outlineLevel="0" collapsed="false">
      <c r="A722" s="63"/>
      <c r="B722" s="64"/>
      <c r="C722" s="63"/>
      <c r="D722" s="3"/>
      <c r="E722" s="13"/>
      <c r="F722" s="65"/>
      <c r="G722" s="13"/>
      <c r="H722" s="13"/>
      <c r="I722" s="13"/>
      <c r="J722" s="13"/>
      <c r="K722" s="13"/>
      <c r="L722" s="13"/>
      <c r="M722" s="13"/>
      <c r="N722" s="2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</row>
    <row r="723" customFormat="false" ht="12.75" hidden="false" customHeight="true" outlineLevel="0" collapsed="false">
      <c r="A723" s="63"/>
      <c r="B723" s="64"/>
      <c r="C723" s="63"/>
      <c r="D723" s="3"/>
      <c r="E723" s="13"/>
      <c r="F723" s="65"/>
      <c r="G723" s="13"/>
      <c r="H723" s="13"/>
      <c r="I723" s="13"/>
      <c r="J723" s="13"/>
      <c r="K723" s="13"/>
      <c r="L723" s="13"/>
      <c r="M723" s="13"/>
      <c r="N723" s="2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</row>
    <row r="724" customFormat="false" ht="12.75" hidden="false" customHeight="true" outlineLevel="0" collapsed="false">
      <c r="A724" s="63"/>
      <c r="B724" s="64"/>
      <c r="C724" s="63"/>
      <c r="D724" s="3"/>
      <c r="E724" s="13"/>
      <c r="F724" s="65"/>
      <c r="G724" s="13"/>
      <c r="H724" s="13"/>
      <c r="I724" s="13"/>
      <c r="J724" s="13"/>
      <c r="K724" s="13"/>
      <c r="L724" s="13"/>
      <c r="M724" s="13"/>
      <c r="N724" s="2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</row>
    <row r="725" customFormat="false" ht="12.75" hidden="false" customHeight="true" outlineLevel="0" collapsed="false">
      <c r="A725" s="63"/>
      <c r="B725" s="64"/>
      <c r="C725" s="63"/>
      <c r="D725" s="3"/>
      <c r="E725" s="13"/>
      <c r="F725" s="65"/>
      <c r="G725" s="13"/>
      <c r="H725" s="13"/>
      <c r="I725" s="13"/>
      <c r="J725" s="13"/>
      <c r="K725" s="13"/>
      <c r="L725" s="13"/>
      <c r="M725" s="13"/>
      <c r="N725" s="2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</row>
    <row r="726" customFormat="false" ht="12.75" hidden="false" customHeight="true" outlineLevel="0" collapsed="false">
      <c r="A726" s="63"/>
      <c r="B726" s="64"/>
      <c r="C726" s="63"/>
      <c r="D726" s="3"/>
      <c r="E726" s="13"/>
      <c r="F726" s="65"/>
      <c r="G726" s="13"/>
      <c r="H726" s="13"/>
      <c r="I726" s="13"/>
      <c r="J726" s="13"/>
      <c r="K726" s="13"/>
      <c r="L726" s="13"/>
      <c r="M726" s="13"/>
      <c r="N726" s="2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</row>
  </sheetData>
  <mergeCells count="107">
    <mergeCell ref="A1:M1"/>
    <mergeCell ref="A2:M2"/>
    <mergeCell ref="A3:A9"/>
    <mergeCell ref="B3:C9"/>
    <mergeCell ref="D3:G3"/>
    <mergeCell ref="D4:G4"/>
    <mergeCell ref="D5:G5"/>
    <mergeCell ref="D6:G6"/>
    <mergeCell ref="D7:G7"/>
    <mergeCell ref="O7:O8"/>
    <mergeCell ref="D8:G8"/>
    <mergeCell ref="D9:G9"/>
    <mergeCell ref="A10:M10"/>
    <mergeCell ref="A11:A12"/>
    <mergeCell ref="B11:B12"/>
    <mergeCell ref="C11:C12"/>
    <mergeCell ref="D11:D12"/>
    <mergeCell ref="E11:E12"/>
    <mergeCell ref="F11:F12"/>
    <mergeCell ref="G11:I11"/>
    <mergeCell ref="J11:L11"/>
    <mergeCell ref="M11:M12"/>
    <mergeCell ref="A13:M13"/>
    <mergeCell ref="D14:I14"/>
    <mergeCell ref="D16:I16"/>
    <mergeCell ref="D70:I70"/>
    <mergeCell ref="D72:I72"/>
    <mergeCell ref="D81:I81"/>
    <mergeCell ref="A83:C83"/>
    <mergeCell ref="D83:I83"/>
    <mergeCell ref="D92:I92"/>
    <mergeCell ref="A94:C94"/>
    <mergeCell ref="D94:I94"/>
    <mergeCell ref="D103:I103"/>
    <mergeCell ref="A105:C105"/>
    <mergeCell ref="D105:I105"/>
    <mergeCell ref="A115:C115"/>
    <mergeCell ref="D115:I115"/>
    <mergeCell ref="A124:C124"/>
    <mergeCell ref="D124:I124"/>
    <mergeCell ref="D133:I133"/>
    <mergeCell ref="A135:C135"/>
    <mergeCell ref="D135:I135"/>
    <mergeCell ref="A144:C144"/>
    <mergeCell ref="D144:I144"/>
    <mergeCell ref="A153:C153"/>
    <mergeCell ref="D153:I153"/>
    <mergeCell ref="D162:I162"/>
    <mergeCell ref="A164:C164"/>
    <mergeCell ref="D164:I164"/>
    <mergeCell ref="D173:I173"/>
    <mergeCell ref="A175:C175"/>
    <mergeCell ref="D175:I175"/>
    <mergeCell ref="D184:I184"/>
    <mergeCell ref="A186:C186"/>
    <mergeCell ref="D186:I186"/>
    <mergeCell ref="D195:I195"/>
    <mergeCell ref="A197:C197"/>
    <mergeCell ref="D197:I197"/>
    <mergeCell ref="A206:C206"/>
    <mergeCell ref="D206:I206"/>
    <mergeCell ref="D211:I211"/>
    <mergeCell ref="A213:C213"/>
    <mergeCell ref="D213:I213"/>
    <mergeCell ref="D222:I222"/>
    <mergeCell ref="A224:C224"/>
    <mergeCell ref="D224:I224"/>
    <mergeCell ref="D234:I234"/>
    <mergeCell ref="A236:C236"/>
    <mergeCell ref="D236:I236"/>
    <mergeCell ref="D245:I245"/>
    <mergeCell ref="A247:C247"/>
    <mergeCell ref="D247:I247"/>
    <mergeCell ref="A260:C260"/>
    <mergeCell ref="D260:I260"/>
    <mergeCell ref="D269:I269"/>
    <mergeCell ref="A271:C271"/>
    <mergeCell ref="D271:I271"/>
    <mergeCell ref="D280:I280"/>
    <mergeCell ref="A282:C282"/>
    <mergeCell ref="D282:I282"/>
    <mergeCell ref="D291:I291"/>
    <mergeCell ref="A293:C293"/>
    <mergeCell ref="D293:I293"/>
    <mergeCell ref="D302:I302"/>
    <mergeCell ref="A304:C304"/>
    <mergeCell ref="D304:I304"/>
    <mergeCell ref="D313:I313"/>
    <mergeCell ref="A315:C315"/>
    <mergeCell ref="D315:I315"/>
    <mergeCell ref="D324:I324"/>
    <mergeCell ref="A326:C326"/>
    <mergeCell ref="D326:I326"/>
    <mergeCell ref="A336:C336"/>
    <mergeCell ref="D336:I336"/>
    <mergeCell ref="A366:C366"/>
    <mergeCell ref="D366:I366"/>
    <mergeCell ref="A393:C393"/>
    <mergeCell ref="D393:I393"/>
    <mergeCell ref="D399:I399"/>
    <mergeCell ref="A401:C401"/>
    <mergeCell ref="D401:I401"/>
    <mergeCell ref="D410:I410"/>
    <mergeCell ref="A412:C412"/>
    <mergeCell ref="D412:I412"/>
    <mergeCell ref="D415:I415"/>
    <mergeCell ref="L424:M424"/>
  </mergeCells>
  <printOptions headings="false" gridLines="false" gridLinesSet="true" horizontalCentered="false" verticalCentered="false"/>
  <pageMargins left="0.25" right="0.25" top="0.75" bottom="0.75" header="0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&amp;L&amp;F&amp;C&amp;A</oddHeader>
    <oddFooter>&amp;L&amp;D &amp;T&amp;CPágina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W6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6.63"/>
    <col collapsed="false" customWidth="true" hidden="false" outlineLevel="0" max="2" min="2" style="0" width="36.63"/>
    <col collapsed="false" customWidth="true" hidden="false" outlineLevel="0" max="3" min="3" style="0" width="16.89"/>
    <col collapsed="false" customWidth="true" hidden="false" outlineLevel="0" max="4" min="4" style="0" width="11.89"/>
    <col collapsed="false" customWidth="true" hidden="false" outlineLevel="0" max="5" min="5" style="0" width="12.38"/>
    <col collapsed="false" customWidth="true" hidden="false" outlineLevel="0" max="6" min="6" style="0" width="13.88"/>
    <col collapsed="false" customWidth="true" hidden="false" outlineLevel="0" max="7" min="7" style="0" width="13.63"/>
    <col collapsed="false" customWidth="true" hidden="false" outlineLevel="0" max="8" min="8" style="0" width="11.75"/>
    <col collapsed="false" customWidth="true" hidden="false" outlineLevel="0" max="9" min="9" style="0" width="11.89"/>
    <col collapsed="false" customWidth="true" hidden="false" outlineLevel="0" max="10" min="10" style="0" width="11.75"/>
    <col collapsed="false" customWidth="true" hidden="false" outlineLevel="0" max="11" min="11" style="0" width="11.89"/>
    <col collapsed="false" customWidth="true" hidden="false" outlineLevel="0" max="18" min="12" style="0" width="12.5"/>
    <col collapsed="false" customWidth="true" hidden="false" outlineLevel="0" max="23" min="19" style="0" width="8.75"/>
  </cols>
  <sheetData>
    <row r="1" customFormat="false" ht="12.75" hidden="false" customHeight="true" outlineLevel="0" collapsed="false">
      <c r="A1" s="182"/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00"/>
      <c r="U1" s="100"/>
      <c r="V1" s="100"/>
      <c r="W1" s="100"/>
    </row>
    <row r="2" customFormat="false" ht="12.75" hidden="false" customHeight="true" outlineLevel="0" collapsed="false">
      <c r="A2" s="103"/>
      <c r="B2" s="103"/>
      <c r="C2" s="102"/>
      <c r="D2" s="103"/>
      <c r="E2" s="103"/>
      <c r="F2" s="103"/>
      <c r="G2" s="103"/>
      <c r="H2" s="103"/>
      <c r="I2" s="103"/>
      <c r="J2" s="103"/>
      <c r="K2" s="103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customFormat="false" ht="16.5" hidden="false" customHeight="true" outlineLevel="0" collapsed="false">
      <c r="A3" s="183"/>
      <c r="B3" s="183"/>
      <c r="C3" s="102"/>
      <c r="D3" s="5" t="s">
        <v>0</v>
      </c>
      <c r="E3" s="5"/>
      <c r="F3" s="5"/>
      <c r="G3" s="5"/>
      <c r="H3" s="109"/>
      <c r="I3" s="183"/>
      <c r="J3" s="109"/>
      <c r="K3" s="183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</row>
    <row r="4" customFormat="false" ht="12.75" hidden="false" customHeight="true" outlineLevel="0" collapsed="false">
      <c r="A4" s="100"/>
      <c r="B4" s="100"/>
      <c r="C4" s="102"/>
      <c r="D4" s="7" t="s">
        <v>1</v>
      </c>
      <c r="E4" s="7"/>
      <c r="F4" s="7"/>
      <c r="G4" s="7"/>
      <c r="H4" s="183"/>
      <c r="I4" s="183"/>
      <c r="J4" s="183"/>
      <c r="K4" s="183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</row>
    <row r="5" customFormat="false" ht="12.75" hidden="false" customHeight="true" outlineLevel="0" collapsed="false">
      <c r="A5" s="183"/>
      <c r="B5" s="183"/>
      <c r="C5" s="102"/>
      <c r="D5" s="5" t="s">
        <v>3</v>
      </c>
      <c r="E5" s="5"/>
      <c r="F5" s="5"/>
      <c r="G5" s="5"/>
      <c r="H5" s="183"/>
      <c r="I5" s="183"/>
      <c r="J5" s="183"/>
      <c r="K5" s="183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</row>
    <row r="6" customFormat="false" ht="15" hidden="false" customHeight="true" outlineLevel="0" collapsed="false">
      <c r="A6" s="100"/>
      <c r="B6" s="100"/>
      <c r="C6" s="102"/>
      <c r="D6" s="12" t="s">
        <v>4</v>
      </c>
      <c r="E6" s="12"/>
      <c r="F6" s="12"/>
      <c r="G6" s="12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</row>
    <row r="7" customFormat="false" ht="13.5" hidden="false" customHeight="true" outlineLevel="0" collapsed="false">
      <c r="A7" s="183"/>
      <c r="B7" s="183"/>
      <c r="C7" s="102"/>
      <c r="D7" s="7" t="s">
        <v>6</v>
      </c>
      <c r="E7" s="7"/>
      <c r="F7" s="7"/>
      <c r="G7" s="7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</row>
    <row r="8" customFormat="false" ht="15" hidden="false" customHeight="true" outlineLevel="0" collapsed="false">
      <c r="A8" s="100"/>
      <c r="B8" s="100"/>
      <c r="C8" s="102"/>
      <c r="D8" s="18" t="s">
        <v>8</v>
      </c>
      <c r="E8" s="18"/>
      <c r="F8" s="18"/>
      <c r="G8" s="18"/>
      <c r="H8" s="183"/>
      <c r="I8" s="100"/>
      <c r="J8" s="183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</row>
    <row r="9" customFormat="false" ht="27.75" hidden="false" customHeight="true" outlineLevel="0" collapsed="false">
      <c r="A9" s="102"/>
      <c r="B9" s="102"/>
      <c r="C9" s="102"/>
      <c r="D9" s="7" t="s">
        <v>10</v>
      </c>
      <c r="E9" s="7"/>
      <c r="F9" s="7"/>
      <c r="G9" s="7"/>
      <c r="H9" s="183"/>
      <c r="I9" s="183"/>
      <c r="J9" s="183"/>
      <c r="K9" s="183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</row>
    <row r="10" customFormat="false" ht="12.75" hidden="false" customHeight="true" outlineLevel="0" collapsed="false">
      <c r="A10" s="184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</row>
    <row r="11" customFormat="false" ht="15" hidden="false" customHeight="true" outlineLevel="0" collapsed="false">
      <c r="A11" s="108" t="s">
        <v>1068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9"/>
      <c r="U11" s="109"/>
      <c r="V11" s="109"/>
      <c r="W11" s="109"/>
    </row>
    <row r="12" customFormat="false" ht="15" hidden="false" customHeight="true" outlineLevel="0" collapsed="false">
      <c r="A12" s="185"/>
      <c r="B12" s="186" t="s">
        <v>1069</v>
      </c>
      <c r="C12" s="185"/>
      <c r="D12" s="187"/>
      <c r="E12" s="188" t="s">
        <v>1070</v>
      </c>
      <c r="F12" s="188"/>
      <c r="G12" s="188" t="s">
        <v>1071</v>
      </c>
      <c r="H12" s="188"/>
      <c r="I12" s="188" t="s">
        <v>1072</v>
      </c>
      <c r="J12" s="188"/>
      <c r="K12" s="188" t="s">
        <v>1073</v>
      </c>
      <c r="L12" s="188"/>
      <c r="M12" s="188" t="s">
        <v>1074</v>
      </c>
      <c r="N12" s="188"/>
      <c r="O12" s="188" t="s">
        <v>1075</v>
      </c>
      <c r="P12" s="188"/>
      <c r="Q12" s="188" t="s">
        <v>1076</v>
      </c>
      <c r="R12" s="188"/>
      <c r="S12" s="189"/>
      <c r="T12" s="100"/>
      <c r="U12" s="100"/>
      <c r="V12" s="100"/>
      <c r="W12" s="100"/>
    </row>
    <row r="13" customFormat="false" ht="15" hidden="false" customHeight="false" outlineLevel="0" collapsed="false">
      <c r="A13" s="185"/>
      <c r="B13" s="185"/>
      <c r="C13" s="190" t="s">
        <v>1077</v>
      </c>
      <c r="D13" s="190" t="s">
        <v>1078</v>
      </c>
      <c r="E13" s="191" t="s">
        <v>1078</v>
      </c>
      <c r="F13" s="192" t="s">
        <v>1079</v>
      </c>
      <c r="G13" s="191" t="s">
        <v>1078</v>
      </c>
      <c r="H13" s="193" t="s">
        <v>1079</v>
      </c>
      <c r="I13" s="191" t="s">
        <v>1078</v>
      </c>
      <c r="J13" s="193" t="s">
        <v>1079</v>
      </c>
      <c r="K13" s="191" t="s">
        <v>1078</v>
      </c>
      <c r="L13" s="193" t="s">
        <v>1079</v>
      </c>
      <c r="M13" s="191" t="s">
        <v>1078</v>
      </c>
      <c r="N13" s="193" t="s">
        <v>1079</v>
      </c>
      <c r="O13" s="191" t="s">
        <v>1078</v>
      </c>
      <c r="P13" s="193" t="s">
        <v>1079</v>
      </c>
      <c r="Q13" s="191" t="s">
        <v>1078</v>
      </c>
      <c r="R13" s="193" t="s">
        <v>1079</v>
      </c>
      <c r="S13" s="189"/>
      <c r="T13" s="100"/>
      <c r="U13" s="100"/>
      <c r="V13" s="100"/>
      <c r="W13" s="100"/>
    </row>
    <row r="14" customFormat="false" ht="12.75" hidden="false" customHeight="true" outlineLevel="0" collapsed="false">
      <c r="A14" s="186" t="s">
        <v>25</v>
      </c>
      <c r="B14" s="185" t="str">
        <f aca="false">VLOOKUP(A14,ORÇAMENTO!$A$2:$M$1230,2,FALSE())</f>
        <v>SERVIÇOS PRELIMINARES GERAL</v>
      </c>
      <c r="C14" s="194" t="n">
        <f aca="false">VLOOKUP(A14,ORÇAMENTO!$A$2:$M$1244,13,FALSE())</f>
        <v>4991.27414</v>
      </c>
      <c r="D14" s="195" t="n">
        <f aca="false">C14/$C$35</f>
        <v>0.0167012941498218</v>
      </c>
      <c r="E14" s="196" t="n">
        <v>0.15</v>
      </c>
      <c r="F14" s="197" t="n">
        <f aca="false">C14*E14</f>
        <v>748.691121</v>
      </c>
      <c r="G14" s="196" t="n">
        <v>0.15</v>
      </c>
      <c r="H14" s="197" t="n">
        <f aca="false">C14*G14</f>
        <v>748.691121</v>
      </c>
      <c r="I14" s="196" t="n">
        <v>0.15</v>
      </c>
      <c r="J14" s="197" t="n">
        <f aca="false">C14*I14</f>
        <v>748.691121</v>
      </c>
      <c r="K14" s="196" t="n">
        <v>0.15</v>
      </c>
      <c r="L14" s="197" t="n">
        <f aca="false">C14*K14</f>
        <v>748.691121</v>
      </c>
      <c r="M14" s="196" t="n">
        <v>0.15</v>
      </c>
      <c r="N14" s="197" t="n">
        <f aca="false">C14*M14</f>
        <v>748.691121</v>
      </c>
      <c r="O14" s="196" t="n">
        <v>0.15</v>
      </c>
      <c r="P14" s="197" t="n">
        <f aca="false">C14*O14</f>
        <v>748.691121</v>
      </c>
      <c r="Q14" s="196" t="n">
        <v>0.1</v>
      </c>
      <c r="R14" s="197" t="n">
        <f aca="false">C14*Q14</f>
        <v>499.127414</v>
      </c>
      <c r="S14" s="198" t="n">
        <f aca="false">SUM(E14+G14+I14+K14+M14+O14+Q14)</f>
        <v>1</v>
      </c>
      <c r="T14" s="100"/>
      <c r="U14" s="100"/>
      <c r="V14" s="100"/>
      <c r="W14" s="100"/>
    </row>
    <row r="15" customFormat="false" ht="12.75" hidden="false" customHeight="true" outlineLevel="0" collapsed="false">
      <c r="A15" s="186" t="s">
        <v>36</v>
      </c>
      <c r="B15" s="185" t="str">
        <f aca="false">VLOOKUP(A15,ORÇAMENTO!$A$2:$M$1230,2,FALSE())</f>
        <v>SERVIÇOS PRELIMINARES</v>
      </c>
      <c r="C15" s="194" t="n">
        <f aca="false">VLOOKUP(A15,ORÇAMENTO!$A$2:$M$1244,13,FALSE())</f>
        <v>4812.3881199</v>
      </c>
      <c r="D15" s="195" t="n">
        <f aca="false">C15/$C$35</f>
        <v>0.0161027239336443</v>
      </c>
      <c r="E15" s="196" t="n">
        <v>0.5</v>
      </c>
      <c r="F15" s="197" t="n">
        <f aca="false">E15*C15</f>
        <v>2406.19405995</v>
      </c>
      <c r="G15" s="196" t="n">
        <v>0.5</v>
      </c>
      <c r="H15" s="197" t="n">
        <f aca="false">C15*G15</f>
        <v>2406.19405995</v>
      </c>
      <c r="I15" s="196" t="n">
        <v>0</v>
      </c>
      <c r="J15" s="197" t="n">
        <f aca="false">C15*I15</f>
        <v>0</v>
      </c>
      <c r="K15" s="196" t="n">
        <v>0</v>
      </c>
      <c r="L15" s="197" t="n">
        <f aca="false">C15*K15</f>
        <v>0</v>
      </c>
      <c r="M15" s="196" t="n">
        <v>0</v>
      </c>
      <c r="N15" s="197" t="n">
        <f aca="false">C15*M15</f>
        <v>0</v>
      </c>
      <c r="O15" s="196" t="n">
        <v>0</v>
      </c>
      <c r="P15" s="197" t="n">
        <f aca="false">C15*O15</f>
        <v>0</v>
      </c>
      <c r="Q15" s="196" t="n">
        <v>0</v>
      </c>
      <c r="R15" s="197" t="n">
        <f aca="false">C15*Q15</f>
        <v>0</v>
      </c>
      <c r="S15" s="198" t="n">
        <f aca="false">SUM(E15+G15+I15+K15+M15+O15+Q15)</f>
        <v>1</v>
      </c>
      <c r="T15" s="100"/>
      <c r="U15" s="100"/>
      <c r="V15" s="100"/>
      <c r="W15" s="100"/>
    </row>
    <row r="16" customFormat="false" ht="12.75" hidden="false" customHeight="true" outlineLevel="0" collapsed="false">
      <c r="A16" s="186" t="s">
        <v>79</v>
      </c>
      <c r="B16" s="185" t="str">
        <f aca="false">VLOOKUP(A16,ORÇAMENTO!$A$2:$M$1230,2,FALSE())</f>
        <v>FUNDAÇÃO, INFRAESTRUTURA E SUPERESTRUTURA</v>
      </c>
      <c r="C16" s="194" t="n">
        <f aca="false">VLOOKUP(A16,ORÇAMENTO!$A$2:$M$1244,13,FALSE())</f>
        <v>7580.65660586</v>
      </c>
      <c r="D16" s="195" t="n">
        <f aca="false">C16/$C$35</f>
        <v>0.025365622538869</v>
      </c>
      <c r="E16" s="196" t="n">
        <v>0.4</v>
      </c>
      <c r="F16" s="197" t="n">
        <f aca="false">E16*C16</f>
        <v>3032.262642344</v>
      </c>
      <c r="G16" s="196" t="n">
        <v>0.4</v>
      </c>
      <c r="H16" s="197" t="n">
        <f aca="false">C16*G16</f>
        <v>3032.262642344</v>
      </c>
      <c r="I16" s="196" t="n">
        <v>0.2</v>
      </c>
      <c r="J16" s="197" t="n">
        <f aca="false">C16*I16</f>
        <v>1516.131321172</v>
      </c>
      <c r="K16" s="196" t="n">
        <v>0</v>
      </c>
      <c r="L16" s="197" t="n">
        <f aca="false">C16*K16</f>
        <v>0</v>
      </c>
      <c r="M16" s="196" t="n">
        <v>0</v>
      </c>
      <c r="N16" s="197" t="n">
        <f aca="false">C16*M16</f>
        <v>0</v>
      </c>
      <c r="O16" s="196" t="n">
        <v>0</v>
      </c>
      <c r="P16" s="197" t="n">
        <f aca="false">C16*O16</f>
        <v>0</v>
      </c>
      <c r="Q16" s="196" t="n">
        <v>0</v>
      </c>
      <c r="R16" s="197" t="n">
        <f aca="false">C16*Q16</f>
        <v>0</v>
      </c>
      <c r="S16" s="198" t="n">
        <f aca="false">SUM(E16+G16+I16+K16+M16+O16+Q16)</f>
        <v>1</v>
      </c>
      <c r="T16" s="100"/>
      <c r="U16" s="100"/>
      <c r="V16" s="100"/>
      <c r="W16" s="100"/>
    </row>
    <row r="17" customFormat="false" ht="12.75" hidden="false" customHeight="true" outlineLevel="0" collapsed="false">
      <c r="A17" s="186" t="s">
        <v>143</v>
      </c>
      <c r="B17" s="185" t="str">
        <f aca="false">VLOOKUP(A17,ORÇAMENTO!$A$2:$M$1230,2,FALSE())</f>
        <v>ALVENARIA E OUTRAS VEDAÇÕES</v>
      </c>
      <c r="C17" s="194" t="n">
        <f aca="false">VLOOKUP(A17,ORÇAMENTO!$A$2:$M$1244,13,FALSE())</f>
        <v>24103.4081106</v>
      </c>
      <c r="D17" s="195" t="n">
        <f aca="false">C17/$C$35</f>
        <v>0.0806523740385721</v>
      </c>
      <c r="E17" s="196" t="n">
        <v>0.3</v>
      </c>
      <c r="F17" s="197" t="n">
        <f aca="false">E17*C17</f>
        <v>7231.02243318</v>
      </c>
      <c r="G17" s="196" t="n">
        <v>0.3</v>
      </c>
      <c r="H17" s="197" t="n">
        <f aca="false">C17*G17</f>
        <v>7231.02243318</v>
      </c>
      <c r="I17" s="196" t="n">
        <v>0.4</v>
      </c>
      <c r="J17" s="197" t="n">
        <f aca="false">C17*I17</f>
        <v>9641.36324424</v>
      </c>
      <c r="K17" s="196" t="n">
        <v>0</v>
      </c>
      <c r="L17" s="197" t="n">
        <f aca="false">C17*K17</f>
        <v>0</v>
      </c>
      <c r="M17" s="196" t="n">
        <v>0</v>
      </c>
      <c r="N17" s="197" t="n">
        <f aca="false">C17*M17</f>
        <v>0</v>
      </c>
      <c r="O17" s="196" t="n">
        <v>0</v>
      </c>
      <c r="P17" s="197" t="n">
        <f aca="false">C17*O17</f>
        <v>0</v>
      </c>
      <c r="Q17" s="196" t="n">
        <v>0</v>
      </c>
      <c r="R17" s="197" t="n">
        <f aca="false">C17*Q17</f>
        <v>0</v>
      </c>
      <c r="S17" s="198" t="n">
        <f aca="false">SUM(E17+G17+I17+K17+M17+O17+Q17)</f>
        <v>1</v>
      </c>
      <c r="T17" s="100"/>
      <c r="U17" s="100"/>
      <c r="V17" s="100"/>
      <c r="W17" s="100"/>
    </row>
    <row r="18" customFormat="false" ht="12.75" hidden="false" customHeight="true" outlineLevel="0" collapsed="false">
      <c r="A18" s="186" t="s">
        <v>157</v>
      </c>
      <c r="B18" s="185" t="str">
        <f aca="false">VLOOKUP(A18,ORÇAMENTO!$A$2:$M$1230,2,FALSE())</f>
        <v>INSTALAÇÕES HIDROSSANITÁRIAS</v>
      </c>
      <c r="C18" s="194" t="n">
        <f aca="false">VLOOKUP(A18,ORÇAMENTO!$A$2:$M$1244,13,FALSE())</f>
        <v>3606.24490298</v>
      </c>
      <c r="D18" s="195" t="n">
        <f aca="false">C18/$C$35</f>
        <v>0.0120668501091316</v>
      </c>
      <c r="E18" s="196" t="n">
        <v>0.3</v>
      </c>
      <c r="F18" s="197" t="n">
        <f aca="false">E18*C18</f>
        <v>1081.873470894</v>
      </c>
      <c r="G18" s="196" t="n">
        <v>0.4</v>
      </c>
      <c r="H18" s="197" t="n">
        <f aca="false">C18*G18</f>
        <v>1442.497961192</v>
      </c>
      <c r="I18" s="196" t="n">
        <v>0.3</v>
      </c>
      <c r="J18" s="197" t="n">
        <f aca="false">C18*I18</f>
        <v>1081.873470894</v>
      </c>
      <c r="K18" s="196" t="n">
        <v>0</v>
      </c>
      <c r="L18" s="197" t="n">
        <f aca="false">C18*K18</f>
        <v>0</v>
      </c>
      <c r="M18" s="196" t="n">
        <v>0</v>
      </c>
      <c r="N18" s="197" t="n">
        <f aca="false">C18*M18</f>
        <v>0</v>
      </c>
      <c r="O18" s="196" t="n">
        <v>0</v>
      </c>
      <c r="P18" s="197" t="n">
        <f aca="false">C18*O18</f>
        <v>0</v>
      </c>
      <c r="Q18" s="196" t="n">
        <v>0</v>
      </c>
      <c r="R18" s="197" t="n">
        <f aca="false">C18*Q18</f>
        <v>0</v>
      </c>
      <c r="S18" s="198" t="n">
        <f aca="false">SUM(E18+G18+I18+K18+M18+O18+Q18)</f>
        <v>1</v>
      </c>
      <c r="T18" s="100"/>
      <c r="U18" s="100"/>
      <c r="V18" s="100"/>
      <c r="W18" s="100"/>
    </row>
    <row r="19" customFormat="false" ht="12.75" hidden="false" customHeight="true" outlineLevel="0" collapsed="false">
      <c r="A19" s="186" t="s">
        <v>218</v>
      </c>
      <c r="B19" s="185" t="str">
        <f aca="false">VLOOKUP(A19,ORÇAMENTO!$A$2:$M$1230,2,FALSE())</f>
        <v>INSTALAÇÕES ELÉTRICAS</v>
      </c>
      <c r="C19" s="194" t="n">
        <f aca="false">VLOOKUP(A19,ORÇAMENTO!$A$2:$M$1244,13,FALSE())</f>
        <v>3389.887592</v>
      </c>
      <c r="D19" s="195" t="n">
        <f aca="false">C19/$C$35</f>
        <v>0.0113428972684765</v>
      </c>
      <c r="E19" s="196" t="n">
        <v>0.3</v>
      </c>
      <c r="F19" s="197" t="n">
        <f aca="false">E19*C19</f>
        <v>1016.9662776</v>
      </c>
      <c r="G19" s="196" t="n">
        <v>0.3</v>
      </c>
      <c r="H19" s="197" t="n">
        <f aca="false">C19*G19</f>
        <v>1016.9662776</v>
      </c>
      <c r="I19" s="196" t="n">
        <v>0.2</v>
      </c>
      <c r="J19" s="197" t="n">
        <f aca="false">C19*I19</f>
        <v>677.9775184</v>
      </c>
      <c r="K19" s="196" t="n">
        <v>0.2</v>
      </c>
      <c r="L19" s="197" t="n">
        <f aca="false">C19*K19</f>
        <v>677.9775184</v>
      </c>
      <c r="M19" s="196" t="n">
        <v>0</v>
      </c>
      <c r="N19" s="197" t="n">
        <f aca="false">C19*M19</f>
        <v>0</v>
      </c>
      <c r="O19" s="196" t="n">
        <v>0</v>
      </c>
      <c r="P19" s="197" t="n">
        <f aca="false">C19*O19</f>
        <v>0</v>
      </c>
      <c r="Q19" s="196" t="n">
        <v>0</v>
      </c>
      <c r="R19" s="197" t="n">
        <f aca="false">C19*Q19</f>
        <v>0</v>
      </c>
      <c r="S19" s="198" t="n">
        <f aca="false">SUM(E19+G19+I19+K19+M19+O19+Q19)</f>
        <v>1</v>
      </c>
      <c r="T19" s="100"/>
      <c r="U19" s="100"/>
      <c r="V19" s="100"/>
      <c r="W19" s="100"/>
    </row>
    <row r="20" customFormat="false" ht="12.75" hidden="false" customHeight="true" outlineLevel="0" collapsed="false">
      <c r="A20" s="186" t="s">
        <v>259</v>
      </c>
      <c r="B20" s="185" t="str">
        <f aca="false">VLOOKUP(A20,ORÇAMENTO!$A$2:$M$1230,2,FALSE())</f>
        <v>ESQUADRIAS</v>
      </c>
      <c r="C20" s="194" t="n">
        <f aca="false">VLOOKUP(A20,ORÇAMENTO!$A$2:$M$1244,13,FALSE())</f>
        <v>9830.6387312</v>
      </c>
      <c r="D20" s="195" t="n">
        <f aca="false">C20/$C$35</f>
        <v>0.0328942840094939</v>
      </c>
      <c r="E20" s="196" t="n">
        <v>0</v>
      </c>
      <c r="F20" s="197" t="n">
        <f aca="false">E20*C20</f>
        <v>0</v>
      </c>
      <c r="G20" s="196" t="n">
        <v>0</v>
      </c>
      <c r="H20" s="197" t="n">
        <f aca="false">C20*G20</f>
        <v>0</v>
      </c>
      <c r="I20" s="196" t="n">
        <v>0</v>
      </c>
      <c r="J20" s="197" t="n">
        <f aca="false">C20*I20</f>
        <v>0</v>
      </c>
      <c r="K20" s="196" t="n">
        <v>0</v>
      </c>
      <c r="L20" s="197" t="n">
        <f aca="false">C20*K20</f>
        <v>0</v>
      </c>
      <c r="M20" s="196" t="n">
        <v>0.5</v>
      </c>
      <c r="N20" s="197" t="n">
        <f aca="false">C20*M20</f>
        <v>4915.3193656</v>
      </c>
      <c r="O20" s="196" t="n">
        <v>0.2</v>
      </c>
      <c r="P20" s="197" t="n">
        <f aca="false">C20*O20</f>
        <v>1966.12774624</v>
      </c>
      <c r="Q20" s="196" t="n">
        <v>0.3</v>
      </c>
      <c r="R20" s="197" t="n">
        <f aca="false">C20*Q20</f>
        <v>2949.19161936</v>
      </c>
      <c r="S20" s="198" t="n">
        <f aca="false">SUM(E20+G20+I20+K20+M20+O20+Q20)</f>
        <v>1</v>
      </c>
      <c r="T20" s="100"/>
      <c r="U20" s="100"/>
      <c r="V20" s="100"/>
      <c r="W20" s="100"/>
    </row>
    <row r="21" customFormat="false" ht="12.75" hidden="false" customHeight="true" outlineLevel="0" collapsed="false">
      <c r="A21" s="186" t="s">
        <v>273</v>
      </c>
      <c r="B21" s="185" t="str">
        <f aca="false">VLOOKUP(A21,ORÇAMENTO!$A$2:$M$1230,2,FALSE())</f>
        <v>PISOS</v>
      </c>
      <c r="C21" s="194" t="n">
        <f aca="false">VLOOKUP(A21,ORÇAMENTO!$A$2:$M$1244,13,FALSE())</f>
        <v>6883.0536148</v>
      </c>
      <c r="D21" s="195" t="n">
        <f aca="false">C21/$C$35</f>
        <v>0.0230313743235448</v>
      </c>
      <c r="E21" s="196" t="n">
        <v>0</v>
      </c>
      <c r="F21" s="197" t="n">
        <f aca="false">E21*C21</f>
        <v>0</v>
      </c>
      <c r="G21" s="196" t="n">
        <v>0.5</v>
      </c>
      <c r="H21" s="197" t="n">
        <f aca="false">C21*G21</f>
        <v>3441.5268074</v>
      </c>
      <c r="I21" s="196" t="n">
        <v>0.3</v>
      </c>
      <c r="J21" s="197" t="n">
        <f aca="false">C21*I21</f>
        <v>2064.91608444</v>
      </c>
      <c r="K21" s="196" t="n">
        <v>0.2</v>
      </c>
      <c r="L21" s="197" t="n">
        <f aca="false">C21*K21</f>
        <v>1376.61072296</v>
      </c>
      <c r="M21" s="196" t="n">
        <v>0</v>
      </c>
      <c r="N21" s="197" t="n">
        <f aca="false">C21*M21</f>
        <v>0</v>
      </c>
      <c r="O21" s="196" t="n">
        <v>0</v>
      </c>
      <c r="P21" s="197" t="n">
        <f aca="false">C21*O21</f>
        <v>0</v>
      </c>
      <c r="Q21" s="196" t="n">
        <v>0</v>
      </c>
      <c r="R21" s="197" t="n">
        <f aca="false">C21*Q21</f>
        <v>0</v>
      </c>
      <c r="S21" s="198" t="n">
        <f aca="false">SUM(E21+G21+I21+K21+M21+O21+Q21)</f>
        <v>1</v>
      </c>
      <c r="T21" s="100"/>
      <c r="U21" s="100"/>
      <c r="V21" s="100"/>
      <c r="W21" s="100"/>
    </row>
    <row r="22" customFormat="false" ht="12.75" hidden="false" customHeight="true" outlineLevel="0" collapsed="false">
      <c r="A22" s="186" t="s">
        <v>298</v>
      </c>
      <c r="B22" s="185" t="str">
        <f aca="false">VLOOKUP(A22,ORÇAMENTO!$A$2:$M$1230,2,FALSE())</f>
        <v>REVESTIMENTOS</v>
      </c>
      <c r="C22" s="194" t="n">
        <f aca="false">VLOOKUP(A22,ORÇAMENTO!$A$2:$M$1244,13,FALSE())</f>
        <v>16240.373828</v>
      </c>
      <c r="D22" s="195" t="n">
        <f aca="false">C22/$C$35</f>
        <v>0.0543418880223029</v>
      </c>
      <c r="E22" s="196" t="n">
        <v>0</v>
      </c>
      <c r="F22" s="197" t="n">
        <f aca="false">E22*C22</f>
        <v>0</v>
      </c>
      <c r="G22" s="196" t="n">
        <v>0</v>
      </c>
      <c r="H22" s="197" t="n">
        <f aca="false">C22*G22</f>
        <v>0</v>
      </c>
      <c r="I22" s="196" t="n">
        <v>0.2</v>
      </c>
      <c r="J22" s="197" t="n">
        <f aca="false">C22*I22</f>
        <v>3248.0747656</v>
      </c>
      <c r="K22" s="196" t="n">
        <v>0.5</v>
      </c>
      <c r="L22" s="197" t="n">
        <f aca="false">C22*K22</f>
        <v>8120.186914</v>
      </c>
      <c r="M22" s="196" t="n">
        <v>0.3</v>
      </c>
      <c r="N22" s="197" t="n">
        <f aca="false">C22*M22</f>
        <v>4872.1121484</v>
      </c>
      <c r="O22" s="196" t="n">
        <v>0</v>
      </c>
      <c r="P22" s="197" t="n">
        <f aca="false">C22*O22</f>
        <v>0</v>
      </c>
      <c r="Q22" s="196" t="n">
        <v>0</v>
      </c>
      <c r="R22" s="197" t="n">
        <f aca="false">C22*Q22</f>
        <v>0</v>
      </c>
      <c r="S22" s="198" t="n">
        <f aca="false">SUM(E22+G22+I22+K22+M22+O22+Q22)</f>
        <v>1</v>
      </c>
      <c r="T22" s="100"/>
      <c r="U22" s="100"/>
      <c r="V22" s="100"/>
      <c r="W22" s="100"/>
    </row>
    <row r="23" customFormat="false" ht="12.75" hidden="false" customHeight="true" outlineLevel="0" collapsed="false">
      <c r="A23" s="186" t="s">
        <v>313</v>
      </c>
      <c r="B23" s="185" t="str">
        <f aca="false">VLOOKUP(A23,ORÇAMENTO!$A$2:$M$1230,2,FALSE())</f>
        <v>PINTURAS</v>
      </c>
      <c r="C23" s="194" t="n">
        <f aca="false">VLOOKUP(A23,ORÇAMENTO!$A$2:$M$1244,13,FALSE())</f>
        <v>635.4709724</v>
      </c>
      <c r="D23" s="195" t="n">
        <f aca="false">C23/$C$35</f>
        <v>0.00212634837038338</v>
      </c>
      <c r="E23" s="196" t="n">
        <v>0</v>
      </c>
      <c r="F23" s="197" t="n">
        <f aca="false">E23*C23</f>
        <v>0</v>
      </c>
      <c r="G23" s="196" t="n">
        <v>0</v>
      </c>
      <c r="H23" s="197" t="n">
        <f aca="false">C23*G23</f>
        <v>0</v>
      </c>
      <c r="I23" s="196" t="n">
        <v>0</v>
      </c>
      <c r="J23" s="197" t="n">
        <f aca="false">C23*I23</f>
        <v>0</v>
      </c>
      <c r="K23" s="196" t="n">
        <v>0.2</v>
      </c>
      <c r="L23" s="197" t="n">
        <f aca="false">C23*K23</f>
        <v>127.09419448</v>
      </c>
      <c r="M23" s="196" t="n">
        <v>0.3</v>
      </c>
      <c r="N23" s="197" t="n">
        <f aca="false">C23*M23</f>
        <v>190.64129172</v>
      </c>
      <c r="O23" s="196" t="n">
        <v>0.2</v>
      </c>
      <c r="P23" s="197" t="n">
        <f aca="false">C23*O23</f>
        <v>127.09419448</v>
      </c>
      <c r="Q23" s="196" t="n">
        <v>0.3</v>
      </c>
      <c r="R23" s="197" t="n">
        <f aca="false">C23*Q23</f>
        <v>190.64129172</v>
      </c>
      <c r="S23" s="198" t="n">
        <f aca="false">SUM(E23+G23+I23+K23+M23+O23+Q23)</f>
        <v>1</v>
      </c>
      <c r="T23" s="100"/>
      <c r="U23" s="100"/>
      <c r="V23" s="100"/>
      <c r="W23" s="100"/>
    </row>
    <row r="24" customFormat="false" ht="12.75" hidden="false" customHeight="true" outlineLevel="0" collapsed="false">
      <c r="A24" s="186" t="s">
        <v>328</v>
      </c>
      <c r="B24" s="185" t="str">
        <f aca="false">VLOOKUP(A24,ORÇAMENTO!$A$2:$M$1230,2,FALSE())</f>
        <v>LOUÇAS E ACESSÓRIOS</v>
      </c>
      <c r="C24" s="194" t="n">
        <f aca="false">VLOOKUP(A24,ORÇAMENTO!$A$2:$M$1244,13,FALSE())</f>
        <v>11666.4552645632</v>
      </c>
      <c r="D24" s="195" t="n">
        <f aca="false">C24/$C$35</f>
        <v>0.0390371066773759</v>
      </c>
      <c r="E24" s="196" t="n">
        <v>0</v>
      </c>
      <c r="F24" s="197" t="n">
        <f aca="false">E24*C24</f>
        <v>0</v>
      </c>
      <c r="G24" s="196" t="n">
        <v>0</v>
      </c>
      <c r="H24" s="197" t="n">
        <f aca="false">C24*G24</f>
        <v>0</v>
      </c>
      <c r="I24" s="196" t="n">
        <v>0</v>
      </c>
      <c r="J24" s="197" t="n">
        <f aca="false">C24*I24</f>
        <v>0</v>
      </c>
      <c r="K24" s="196" t="n">
        <v>0</v>
      </c>
      <c r="L24" s="197" t="n">
        <f aca="false">C24*K24</f>
        <v>0</v>
      </c>
      <c r="M24" s="196" t="n">
        <v>0</v>
      </c>
      <c r="N24" s="197" t="n">
        <f aca="false">C24*M24</f>
        <v>0</v>
      </c>
      <c r="O24" s="196" t="n">
        <v>0.2</v>
      </c>
      <c r="P24" s="197" t="n">
        <f aca="false">C24*O24</f>
        <v>2333.29105291264</v>
      </c>
      <c r="Q24" s="196" t="n">
        <v>0.8</v>
      </c>
      <c r="R24" s="197" t="n">
        <f aca="false">C24*Q24</f>
        <v>9333.16421165056</v>
      </c>
      <c r="S24" s="198" t="n">
        <f aca="false">SUM(E24+G24+I24+K24+M24+O24+Q24)</f>
        <v>1</v>
      </c>
      <c r="T24" s="100"/>
      <c r="U24" s="100"/>
      <c r="V24" s="100"/>
      <c r="W24" s="100"/>
    </row>
    <row r="25" customFormat="false" ht="12.75" hidden="false" customHeight="true" outlineLevel="0" collapsed="false">
      <c r="A25" s="186" t="s">
        <v>400</v>
      </c>
      <c r="B25" s="185" t="str">
        <f aca="false">VLOOKUP(A25,ORÇAMENTO!$A$2:$M$1230,2,FALSE())</f>
        <v>SERVIÇOS PRELIMINARES</v>
      </c>
      <c r="C25" s="194" t="n">
        <f aca="false">VLOOKUP(A25,ORÇAMENTO!$A$2:$M$1244,13,FALSE())</f>
        <v>8898.895854077</v>
      </c>
      <c r="D25" s="195" t="n">
        <f aca="false">C25/$C$35</f>
        <v>0.0297765807084221</v>
      </c>
      <c r="E25" s="196" t="n">
        <v>0.15</v>
      </c>
      <c r="F25" s="197" t="n">
        <f aca="false">E25*C25</f>
        <v>1334.83437811155</v>
      </c>
      <c r="G25" s="196" t="n">
        <v>0.15</v>
      </c>
      <c r="H25" s="197" t="n">
        <f aca="false">C25*G25</f>
        <v>1334.83437811155</v>
      </c>
      <c r="I25" s="196" t="n">
        <v>0.15</v>
      </c>
      <c r="J25" s="197" t="n">
        <f aca="false">C25*I25</f>
        <v>1334.83437811155</v>
      </c>
      <c r="K25" s="196" t="n">
        <v>0.15</v>
      </c>
      <c r="L25" s="197" t="n">
        <f aca="false">C25*K25</f>
        <v>1334.83437811155</v>
      </c>
      <c r="M25" s="196" t="n">
        <v>0.15</v>
      </c>
      <c r="N25" s="197" t="n">
        <f aca="false">C25*M25</f>
        <v>1334.83437811155</v>
      </c>
      <c r="O25" s="196" t="n">
        <v>0.15</v>
      </c>
      <c r="P25" s="197" t="n">
        <f aca="false">C25*O25</f>
        <v>1334.83437811155</v>
      </c>
      <c r="Q25" s="196" t="n">
        <v>0.1</v>
      </c>
      <c r="R25" s="197" t="n">
        <f aca="false">C25*Q25</f>
        <v>889.8895854077</v>
      </c>
      <c r="S25" s="198" t="n">
        <f aca="false">SUM(E25+G25+I25+K25+M25+O25+Q25)</f>
        <v>1</v>
      </c>
      <c r="T25" s="100"/>
      <c r="U25" s="100"/>
      <c r="V25" s="100"/>
      <c r="W25" s="100"/>
    </row>
    <row r="26" customFormat="false" ht="12.75" hidden="false" customHeight="true" outlineLevel="0" collapsed="false">
      <c r="A26" s="186" t="s">
        <v>425</v>
      </c>
      <c r="B26" s="185" t="str">
        <f aca="false">VLOOKUP(A26,ORÇAMENTO!$A$2:$M$1230,2,FALSE())</f>
        <v>ALVENARIA E OUTRAS VEDAÇÕES</v>
      </c>
      <c r="C26" s="194" t="n">
        <f aca="false">VLOOKUP(A26,ORÇAMENTO!$A$2:$M$1244,13,FALSE())</f>
        <v>3023.4819216</v>
      </c>
      <c r="D26" s="195" t="n">
        <f aca="false">C26/$C$35</f>
        <v>0.0101168678603797</v>
      </c>
      <c r="E26" s="196" t="n">
        <v>0</v>
      </c>
      <c r="F26" s="197" t="n">
        <f aca="false">E26*C26</f>
        <v>0</v>
      </c>
      <c r="G26" s="196" t="n">
        <v>0</v>
      </c>
      <c r="H26" s="197" t="n">
        <f aca="false">C26*G26</f>
        <v>0</v>
      </c>
      <c r="I26" s="196" t="n">
        <v>0.3</v>
      </c>
      <c r="J26" s="197" t="n">
        <f aca="false">C26*I26</f>
        <v>907.04457648</v>
      </c>
      <c r="K26" s="196" t="n">
        <v>0.3</v>
      </c>
      <c r="L26" s="197" t="n">
        <f aca="false">C26*K26</f>
        <v>907.04457648</v>
      </c>
      <c r="M26" s="196" t="n">
        <v>0.2</v>
      </c>
      <c r="N26" s="197" t="n">
        <f aca="false">C26*M26</f>
        <v>604.69638432</v>
      </c>
      <c r="O26" s="196" t="n">
        <v>0.2</v>
      </c>
      <c r="P26" s="197" t="n">
        <f aca="false">C26*O26</f>
        <v>604.69638432</v>
      </c>
      <c r="Q26" s="196" t="n">
        <v>0</v>
      </c>
      <c r="R26" s="197" t="n">
        <f aca="false">C26*Q26</f>
        <v>0</v>
      </c>
      <c r="S26" s="198" t="n">
        <f aca="false">SUM(E26+G26+I26+K26+M26+O26+Q26)</f>
        <v>1</v>
      </c>
      <c r="T26" s="100"/>
      <c r="U26" s="100"/>
      <c r="V26" s="100"/>
      <c r="W26" s="100"/>
    </row>
    <row r="27" customFormat="false" ht="12.75" hidden="false" customHeight="true" outlineLevel="0" collapsed="false">
      <c r="A27" s="186" t="s">
        <v>434</v>
      </c>
      <c r="B27" s="185" t="str">
        <f aca="false">VLOOKUP(A27,ORÇAMENTO!$A$2:$M$1230,2,FALSE())</f>
        <v>INSTALAÇÕES HIDROSSANITÁRIAS</v>
      </c>
      <c r="C27" s="194" t="n">
        <f aca="false">VLOOKUP(A27,ORÇAMENTO!$A$2:$M$1244,13,FALSE())</f>
        <v>1024.863951</v>
      </c>
      <c r="D27" s="195" t="n">
        <f aca="false">C27/$C$35</f>
        <v>0.00342929557245269</v>
      </c>
      <c r="E27" s="196" t="n">
        <v>0.9</v>
      </c>
      <c r="F27" s="197" t="n">
        <f aca="false">E27*C27</f>
        <v>922.3775559</v>
      </c>
      <c r="G27" s="196" t="n">
        <v>0.1</v>
      </c>
      <c r="H27" s="197" t="n">
        <f aca="false">C27*G27</f>
        <v>102.4863951</v>
      </c>
      <c r="I27" s="196" t="n">
        <v>0</v>
      </c>
      <c r="J27" s="197" t="n">
        <f aca="false">C27*I27</f>
        <v>0</v>
      </c>
      <c r="K27" s="196" t="n">
        <v>0</v>
      </c>
      <c r="L27" s="197" t="n">
        <f aca="false">C27*K27</f>
        <v>0</v>
      </c>
      <c r="M27" s="196" t="n">
        <v>0</v>
      </c>
      <c r="N27" s="197" t="n">
        <f aca="false">C27*M27</f>
        <v>0</v>
      </c>
      <c r="O27" s="196" t="n">
        <v>0</v>
      </c>
      <c r="P27" s="197" t="n">
        <f aca="false">C27*O27</f>
        <v>0</v>
      </c>
      <c r="Q27" s="196" t="n">
        <v>0</v>
      </c>
      <c r="R27" s="197" t="n">
        <f aca="false">C27*Q27</f>
        <v>0</v>
      </c>
      <c r="S27" s="198" t="n">
        <f aca="false">SUM(E27+G27+I27+K27+M27+O27+Q27)</f>
        <v>1</v>
      </c>
      <c r="T27" s="100"/>
      <c r="U27" s="100"/>
      <c r="V27" s="100"/>
      <c r="W27" s="100"/>
    </row>
    <row r="28" customFormat="false" ht="12.75" hidden="false" customHeight="true" outlineLevel="0" collapsed="false">
      <c r="A28" s="186" t="s">
        <v>447</v>
      </c>
      <c r="B28" s="185" t="str">
        <f aca="false">VLOOKUP(A28,ORÇAMENTO!$A$2:$M$1230,2,FALSE())</f>
        <v>INSTALAÇÕES ELÉTRICAS</v>
      </c>
      <c r="C28" s="194" t="n">
        <f aca="false">VLOOKUP(A28,ORÇAMENTO!$A$2:$M$1244,13,FALSE())</f>
        <v>479.69513</v>
      </c>
      <c r="D28" s="195" t="n">
        <f aca="false">C28/$C$35</f>
        <v>0.00160510708160923</v>
      </c>
      <c r="E28" s="196" t="n">
        <v>0</v>
      </c>
      <c r="F28" s="197" t="n">
        <f aca="false">E28*C28</f>
        <v>0</v>
      </c>
      <c r="G28" s="196" t="n">
        <v>0.4</v>
      </c>
      <c r="H28" s="197" t="n">
        <f aca="false">C28*G28</f>
        <v>191.878052</v>
      </c>
      <c r="I28" s="196" t="n">
        <v>0.4</v>
      </c>
      <c r="J28" s="197" t="n">
        <f aca="false">C28*I28</f>
        <v>191.878052</v>
      </c>
      <c r="K28" s="196" t="n">
        <v>0.2</v>
      </c>
      <c r="L28" s="197" t="n">
        <f aca="false">C28*K28</f>
        <v>95.939026</v>
      </c>
      <c r="M28" s="196" t="n">
        <v>0</v>
      </c>
      <c r="N28" s="197" t="n">
        <f aca="false">C28*M28</f>
        <v>0</v>
      </c>
      <c r="O28" s="196" t="n">
        <v>0</v>
      </c>
      <c r="P28" s="197" t="n">
        <f aca="false">C28*O28</f>
        <v>0</v>
      </c>
      <c r="Q28" s="196" t="n">
        <v>0</v>
      </c>
      <c r="R28" s="197" t="n">
        <f aca="false">C28*Q28</f>
        <v>0</v>
      </c>
      <c r="S28" s="198" t="n">
        <f aca="false">SUM(E28+G28+I28+K28+M28+O28+Q28)</f>
        <v>1</v>
      </c>
      <c r="T28" s="100"/>
      <c r="U28" s="100"/>
      <c r="V28" s="100"/>
      <c r="W28" s="100"/>
    </row>
    <row r="29" customFormat="false" ht="12.75" hidden="false" customHeight="true" outlineLevel="0" collapsed="false">
      <c r="A29" s="186" t="s">
        <v>462</v>
      </c>
      <c r="B29" s="185" t="str">
        <f aca="false">VLOOKUP(A29,ORÇAMENTO!$A$2:$M$1230,2,FALSE())</f>
        <v>ESQUADRIAS</v>
      </c>
      <c r="C29" s="194" t="n">
        <f aca="false">VLOOKUP(A29,ORÇAMENTO!$A$2:$M$1244,13,FALSE())</f>
        <v>3045.5581052</v>
      </c>
      <c r="D29" s="195" t="n">
        <f aca="false">C29/$C$35</f>
        <v>0.0101907369418341</v>
      </c>
      <c r="E29" s="196" t="n">
        <v>0</v>
      </c>
      <c r="F29" s="197" t="n">
        <f aca="false">E29*C29</f>
        <v>0</v>
      </c>
      <c r="G29" s="196" t="n">
        <v>0</v>
      </c>
      <c r="H29" s="197" t="n">
        <f aca="false">C29*G29</f>
        <v>0</v>
      </c>
      <c r="I29" s="196" t="n">
        <v>0.5</v>
      </c>
      <c r="J29" s="197" t="n">
        <f aca="false">C29*I29</f>
        <v>1522.7790526</v>
      </c>
      <c r="K29" s="196" t="n">
        <v>0.5</v>
      </c>
      <c r="L29" s="197" t="n">
        <f aca="false">C29*K29</f>
        <v>1522.7790526</v>
      </c>
      <c r="M29" s="196" t="n">
        <v>0</v>
      </c>
      <c r="N29" s="197" t="n">
        <f aca="false">C29*M29</f>
        <v>0</v>
      </c>
      <c r="O29" s="196" t="n">
        <v>0</v>
      </c>
      <c r="P29" s="197" t="n">
        <f aca="false">C29*O29</f>
        <v>0</v>
      </c>
      <c r="Q29" s="196" t="n">
        <v>0</v>
      </c>
      <c r="R29" s="197" t="n">
        <f aca="false">C29*Q29</f>
        <v>0</v>
      </c>
      <c r="S29" s="198" t="n">
        <f aca="false">SUM(E29+G29+I29+K29+M29+O29+Q29)</f>
        <v>1</v>
      </c>
      <c r="T29" s="100"/>
      <c r="U29" s="100"/>
      <c r="V29" s="100"/>
      <c r="W29" s="100"/>
    </row>
    <row r="30" customFormat="false" ht="12.75" hidden="false" customHeight="true" outlineLevel="0" collapsed="false">
      <c r="A30" s="186" t="s">
        <v>469</v>
      </c>
      <c r="B30" s="185" t="str">
        <f aca="false">VLOOKUP(A30,ORÇAMENTO!$A$2:$M$1230,2,FALSE())</f>
        <v>PISOS</v>
      </c>
      <c r="C30" s="194" t="n">
        <f aca="false">VLOOKUP(A30,ORÇAMENTO!$A$2:$M$1244,13,FALSE())</f>
        <v>105230.382206735</v>
      </c>
      <c r="D30" s="195" t="n">
        <f aca="false">C30/$C$35</f>
        <v>0.352111207967601</v>
      </c>
      <c r="E30" s="196" t="n">
        <v>0.15</v>
      </c>
      <c r="F30" s="197" t="n">
        <f aca="false">E30*C30</f>
        <v>15784.5573310102</v>
      </c>
      <c r="G30" s="196" t="n">
        <v>0.15</v>
      </c>
      <c r="H30" s="197" t="n">
        <f aca="false">C30*G30</f>
        <v>15784.5573310102</v>
      </c>
      <c r="I30" s="196" t="n">
        <v>0.15</v>
      </c>
      <c r="J30" s="197" t="n">
        <f aca="false">C30*I30</f>
        <v>15784.5573310102</v>
      </c>
      <c r="K30" s="196" t="n">
        <v>0.15</v>
      </c>
      <c r="L30" s="197" t="n">
        <f aca="false">C30*K30</f>
        <v>15784.5573310102</v>
      </c>
      <c r="M30" s="196" t="n">
        <v>0.15</v>
      </c>
      <c r="N30" s="197" t="n">
        <f aca="false">C30*M30</f>
        <v>15784.5573310102</v>
      </c>
      <c r="O30" s="196" t="n">
        <v>0.15</v>
      </c>
      <c r="P30" s="197" t="n">
        <f aca="false">C30*O30</f>
        <v>15784.5573310102</v>
      </c>
      <c r="Q30" s="196" t="n">
        <v>0.1</v>
      </c>
      <c r="R30" s="197" t="n">
        <f aca="false">C30*Q30</f>
        <v>10523.0382206735</v>
      </c>
      <c r="S30" s="198" t="n">
        <f aca="false">SUM(E30+G30+I30+K30+M30+O30+Q30)</f>
        <v>1</v>
      </c>
      <c r="T30" s="100"/>
      <c r="U30" s="100"/>
      <c r="V30" s="100"/>
      <c r="W30" s="100"/>
    </row>
    <row r="31" customFormat="false" ht="12.75" hidden="false" customHeight="true" outlineLevel="0" collapsed="false">
      <c r="A31" s="186" t="s">
        <v>495</v>
      </c>
      <c r="B31" s="185" t="str">
        <f aca="false">VLOOKUP(A31,ORÇAMENTO!$A$2:$M$1230,2,FALSE())</f>
        <v>REVESTIMENTOS</v>
      </c>
      <c r="C31" s="194" t="n">
        <f aca="false">VLOOKUP(A31,ORÇAMENTO!$A$2:$M$1244,13,FALSE())</f>
        <v>9936.7696247</v>
      </c>
      <c r="D31" s="195" t="n">
        <f aca="false">C31/$C$35</f>
        <v>0.0332494084168115</v>
      </c>
      <c r="E31" s="196" t="n">
        <v>0</v>
      </c>
      <c r="F31" s="197" t="n">
        <f aca="false">E31*C31</f>
        <v>0</v>
      </c>
      <c r="G31" s="196" t="n">
        <v>0</v>
      </c>
      <c r="H31" s="197" t="n">
        <f aca="false">C31*G31</f>
        <v>0</v>
      </c>
      <c r="I31" s="196" t="n">
        <v>0</v>
      </c>
      <c r="J31" s="197" t="n">
        <f aca="false">C31*I31</f>
        <v>0</v>
      </c>
      <c r="K31" s="196" t="n">
        <v>0.3</v>
      </c>
      <c r="L31" s="197" t="n">
        <f aca="false">C31*K31</f>
        <v>2981.03088741</v>
      </c>
      <c r="M31" s="196" t="n">
        <v>0.3</v>
      </c>
      <c r="N31" s="197" t="n">
        <f aca="false">C31*M31</f>
        <v>2981.03088741</v>
      </c>
      <c r="O31" s="196" t="n">
        <v>0.4</v>
      </c>
      <c r="P31" s="197" t="n">
        <f aca="false">C31*O31</f>
        <v>3974.70784988</v>
      </c>
      <c r="Q31" s="196" t="n">
        <v>0</v>
      </c>
      <c r="R31" s="197" t="n">
        <f aca="false">C31*Q31</f>
        <v>0</v>
      </c>
      <c r="S31" s="198" t="n">
        <f aca="false">SUM(E31+G31+I31+K31+M31+O31+Q31)</f>
        <v>1</v>
      </c>
      <c r="T31" s="100"/>
      <c r="U31" s="100"/>
      <c r="V31" s="100"/>
      <c r="W31" s="100"/>
    </row>
    <row r="32" customFormat="false" ht="12.75" hidden="false" customHeight="true" outlineLevel="0" collapsed="false">
      <c r="A32" s="186" t="s">
        <v>505</v>
      </c>
      <c r="B32" s="185" t="str">
        <f aca="false">VLOOKUP(A32,ORÇAMENTO!$A$2:$M$1230,2,FALSE())</f>
        <v>PINTURA</v>
      </c>
      <c r="C32" s="194" t="n">
        <f aca="false">VLOOKUP(A32,ORÇAMENTO!$A$2:$M$1244,13,FALSE())</f>
        <v>64317.4568699</v>
      </c>
      <c r="D32" s="195" t="n">
        <f aca="false">C32/$C$35</f>
        <v>0.215212536122626</v>
      </c>
      <c r="E32" s="196" t="n">
        <v>0</v>
      </c>
      <c r="F32" s="197" t="n">
        <f aca="false">E32*C32</f>
        <v>0</v>
      </c>
      <c r="G32" s="196" t="n">
        <v>0</v>
      </c>
      <c r="H32" s="197" t="n">
        <f aca="false">C32*G32</f>
        <v>0</v>
      </c>
      <c r="I32" s="196" t="n">
        <v>0</v>
      </c>
      <c r="J32" s="197" t="n">
        <f aca="false">C32*I32</f>
        <v>0</v>
      </c>
      <c r="K32" s="196" t="n">
        <v>0.15</v>
      </c>
      <c r="L32" s="197" t="n">
        <f aca="false">C32*K32</f>
        <v>9647.618530485</v>
      </c>
      <c r="M32" s="196" t="n">
        <v>0.25</v>
      </c>
      <c r="N32" s="197" t="n">
        <f aca="false">C32*M32</f>
        <v>16079.364217475</v>
      </c>
      <c r="O32" s="196" t="n">
        <v>0.3</v>
      </c>
      <c r="P32" s="197" t="n">
        <f aca="false">C32*O32</f>
        <v>19295.23706097</v>
      </c>
      <c r="Q32" s="196" t="n">
        <v>0.3</v>
      </c>
      <c r="R32" s="197" t="n">
        <f aca="false">C32*Q32</f>
        <v>19295.23706097</v>
      </c>
      <c r="S32" s="198" t="n">
        <f aca="false">SUM(E32+G32+I32+K32+M32+O32+Q32)</f>
        <v>1</v>
      </c>
      <c r="T32" s="100"/>
      <c r="U32" s="100"/>
      <c r="V32" s="100"/>
      <c r="W32" s="100"/>
    </row>
    <row r="33" customFormat="false" ht="12.75" hidden="false" customHeight="true" outlineLevel="0" collapsed="false">
      <c r="A33" s="186" t="s">
        <v>525</v>
      </c>
      <c r="B33" s="185" t="str">
        <f aca="false">VLOOKUP(A33,ORÇAMENTO!$A$2:$M$1230,2,FALSE())</f>
        <v>LIMPEZA GERAL </v>
      </c>
      <c r="C33" s="194" t="n">
        <f aca="false">VLOOKUP(A33,ORÇAMENTO!$A$2:$M$1244,13,FALSE())</f>
        <v>9158.5759615</v>
      </c>
      <c r="D33" s="195" t="n">
        <f aca="false">C33/$C$35</f>
        <v>0.0306454958866473</v>
      </c>
      <c r="E33" s="196" t="n">
        <v>0.05</v>
      </c>
      <c r="F33" s="197" t="n">
        <f aca="false">E33*C33</f>
        <v>457.928798075</v>
      </c>
      <c r="G33" s="196" t="n">
        <v>0.15</v>
      </c>
      <c r="H33" s="197" t="n">
        <f aca="false">C33*G33</f>
        <v>1373.786394225</v>
      </c>
      <c r="I33" s="196" t="n">
        <v>0.15</v>
      </c>
      <c r="J33" s="197" t="n">
        <f aca="false">C33*I33</f>
        <v>1373.786394225</v>
      </c>
      <c r="K33" s="196" t="n">
        <v>0.15</v>
      </c>
      <c r="L33" s="197" t="n">
        <f aca="false">C33*K33</f>
        <v>1373.786394225</v>
      </c>
      <c r="M33" s="196" t="n">
        <v>0.15</v>
      </c>
      <c r="N33" s="197" t="n">
        <f aca="false">C33*M33</f>
        <v>1373.786394225</v>
      </c>
      <c r="O33" s="196" t="n">
        <v>0.15</v>
      </c>
      <c r="P33" s="197" t="n">
        <f aca="false">C33*O33</f>
        <v>1373.786394225</v>
      </c>
      <c r="Q33" s="196" t="n">
        <v>0.2</v>
      </c>
      <c r="R33" s="197" t="n">
        <f aca="false">C33*Q33</f>
        <v>1831.7151923</v>
      </c>
      <c r="S33" s="198" t="n">
        <f aca="false">SUM(E33+G33+I33+K33+M33+O33+Q33)</f>
        <v>1</v>
      </c>
      <c r="T33" s="100"/>
      <c r="U33" s="100"/>
      <c r="V33" s="100"/>
      <c r="W33" s="100"/>
    </row>
    <row r="34" customFormat="false" ht="12.75" hidden="false" customHeight="true" outlineLevel="0" collapsed="false">
      <c r="A34" s="186"/>
      <c r="B34" s="185"/>
      <c r="C34" s="194"/>
      <c r="D34" s="195"/>
      <c r="E34" s="196"/>
      <c r="F34" s="197"/>
      <c r="G34" s="196"/>
      <c r="H34" s="197"/>
      <c r="I34" s="196"/>
      <c r="J34" s="197"/>
      <c r="K34" s="196"/>
      <c r="L34" s="197"/>
      <c r="M34" s="196"/>
      <c r="N34" s="197"/>
      <c r="O34" s="196"/>
      <c r="P34" s="197"/>
      <c r="Q34" s="196"/>
      <c r="R34" s="197"/>
      <c r="S34" s="199"/>
      <c r="T34" s="100"/>
      <c r="U34" s="100"/>
      <c r="V34" s="100"/>
      <c r="W34" s="100"/>
    </row>
    <row r="35" customFormat="false" ht="12.75" hidden="false" customHeight="true" outlineLevel="0" collapsed="false">
      <c r="A35" s="186"/>
      <c r="B35" s="185" t="s">
        <v>22</v>
      </c>
      <c r="C35" s="200" t="n">
        <f aca="false">SUM(C14:C33)</f>
        <v>298855.531507015</v>
      </c>
      <c r="D35" s="195" t="n">
        <f aca="false">SUM(D14:D33)</f>
        <v>1</v>
      </c>
      <c r="E35" s="196"/>
      <c r="F35" s="197"/>
      <c r="G35" s="196"/>
      <c r="H35" s="197"/>
      <c r="I35" s="196"/>
      <c r="J35" s="197"/>
      <c r="K35" s="196"/>
      <c r="L35" s="197"/>
      <c r="M35" s="196"/>
      <c r="N35" s="197"/>
      <c r="O35" s="196"/>
      <c r="P35" s="197"/>
      <c r="Q35" s="196"/>
      <c r="R35" s="197"/>
      <c r="S35" s="199"/>
      <c r="T35" s="100"/>
      <c r="U35" s="100"/>
      <c r="V35" s="100"/>
      <c r="W35" s="100"/>
    </row>
    <row r="36" customFormat="false" ht="12.75" hidden="false" customHeight="true" outlineLevel="0" collapsed="false">
      <c r="A36" s="201"/>
      <c r="B36" s="201"/>
      <c r="C36" s="201"/>
      <c r="D36" s="201"/>
      <c r="E36" s="201"/>
      <c r="F36" s="201"/>
      <c r="G36" s="202"/>
      <c r="H36" s="203"/>
      <c r="I36" s="202"/>
      <c r="J36" s="203"/>
      <c r="K36" s="202"/>
      <c r="L36" s="203"/>
      <c r="M36" s="202"/>
      <c r="N36" s="203"/>
      <c r="O36" s="202"/>
      <c r="P36" s="203"/>
      <c r="Q36" s="202"/>
      <c r="R36" s="203"/>
      <c r="S36" s="199"/>
      <c r="T36" s="100"/>
      <c r="U36" s="100"/>
      <c r="V36" s="100"/>
      <c r="W36" s="100"/>
    </row>
    <row r="37" customFormat="false" ht="12.75" hidden="false" customHeight="true" outlineLevel="0" collapsed="false">
      <c r="A37" s="204"/>
      <c r="B37" s="204"/>
      <c r="C37" s="205"/>
      <c r="D37" s="206" t="s">
        <v>1080</v>
      </c>
      <c r="E37" s="207" t="n">
        <f aca="false">SUM(F14:F33)</f>
        <v>34016.7080680647</v>
      </c>
      <c r="F37" s="207"/>
      <c r="G37" s="207" t="n">
        <f aca="false">SUM(H14:H33)</f>
        <v>38106.7038531127</v>
      </c>
      <c r="H37" s="207"/>
      <c r="I37" s="207" t="n">
        <f aca="false">SUM(J14:J33)</f>
        <v>40093.9073101727</v>
      </c>
      <c r="J37" s="207"/>
      <c r="K37" s="207" t="n">
        <f aca="false">SUM(L14:L33)</f>
        <v>44698.1506471617</v>
      </c>
      <c r="L37" s="207"/>
      <c r="M37" s="207" t="n">
        <f aca="false">SUM(N14:N33)</f>
        <v>48885.0335192717</v>
      </c>
      <c r="N37" s="207"/>
      <c r="O37" s="207" t="n">
        <f aca="false">SUM(P14:P33)</f>
        <v>47543.0235131494</v>
      </c>
      <c r="P37" s="207"/>
      <c r="Q37" s="207" t="n">
        <f aca="false">SUM(R14:R33)</f>
        <v>45512.0045960817</v>
      </c>
      <c r="R37" s="207"/>
      <c r="S37" s="199"/>
      <c r="T37" s="100"/>
      <c r="U37" s="100"/>
      <c r="V37" s="100"/>
      <c r="W37" s="100"/>
    </row>
    <row r="38" customFormat="false" ht="12.75" hidden="false" customHeight="true" outlineLevel="0" collapsed="false">
      <c r="A38" s="204"/>
      <c r="B38" s="204"/>
      <c r="C38" s="208"/>
      <c r="D38" s="209" t="s">
        <v>1081</v>
      </c>
      <c r="E38" s="210" t="n">
        <f aca="false">SUM(E37/$C$35)</f>
        <v>0.11382325064064</v>
      </c>
      <c r="F38" s="210"/>
      <c r="G38" s="210" t="n">
        <f aca="false">SUM(G37/$C$35)</f>
        <v>0.127508778776672</v>
      </c>
      <c r="H38" s="210"/>
      <c r="I38" s="210" t="n">
        <f aca="false">SUM(I37/$C$35)</f>
        <v>0.13415815697971</v>
      </c>
      <c r="J38" s="210"/>
      <c r="K38" s="210" t="n">
        <f aca="false">SUM(K37/$C$35)</f>
        <v>0.149564407999296</v>
      </c>
      <c r="L38" s="210"/>
      <c r="M38" s="210" t="n">
        <f aca="false">SUM(M37/$C$35)</f>
        <v>0.163574129857203</v>
      </c>
      <c r="N38" s="210"/>
      <c r="O38" s="210" t="n">
        <f aca="false">SUM(O37/$C$35)</f>
        <v>0.159083632393913</v>
      </c>
      <c r="P38" s="210"/>
      <c r="Q38" s="210" t="n">
        <f aca="false">SUM(Q37/$C$35)</f>
        <v>0.152287643352566</v>
      </c>
      <c r="R38" s="210"/>
      <c r="S38" s="199"/>
      <c r="T38" s="100"/>
      <c r="U38" s="100"/>
      <c r="V38" s="100"/>
      <c r="W38" s="100"/>
    </row>
    <row r="39" customFormat="false" ht="12.75" hidden="false" customHeight="true" outlineLevel="0" collapsed="false">
      <c r="A39" s="204"/>
      <c r="B39" s="204"/>
      <c r="C39" s="205"/>
      <c r="D39" s="206" t="s">
        <v>1082</v>
      </c>
      <c r="E39" s="207" t="n">
        <f aca="false">E37</f>
        <v>34016.7080680647</v>
      </c>
      <c r="F39" s="207"/>
      <c r="G39" s="207" t="n">
        <f aca="false">E39+G37</f>
        <v>72123.4119211774</v>
      </c>
      <c r="H39" s="207"/>
      <c r="I39" s="207" t="n">
        <f aca="false">G39+I37</f>
        <v>112217.31923135</v>
      </c>
      <c r="J39" s="207"/>
      <c r="K39" s="207" t="n">
        <f aca="false">I39+K37</f>
        <v>156915.469878512</v>
      </c>
      <c r="L39" s="207"/>
      <c r="M39" s="207" t="n">
        <f aca="false">K39+M37</f>
        <v>205800.503397784</v>
      </c>
      <c r="N39" s="207"/>
      <c r="O39" s="207" t="n">
        <f aca="false">M39+O37</f>
        <v>253343.526910933</v>
      </c>
      <c r="P39" s="207"/>
      <c r="Q39" s="207" t="n">
        <f aca="false">O39+Q37</f>
        <v>298855.531507015</v>
      </c>
      <c r="R39" s="207"/>
      <c r="S39" s="199"/>
      <c r="T39" s="100"/>
      <c r="U39" s="100"/>
      <c r="V39" s="100"/>
      <c r="W39" s="100"/>
    </row>
    <row r="40" customFormat="false" ht="12.75" hidden="false" customHeight="true" outlineLevel="0" collapsed="false">
      <c r="A40" s="204"/>
      <c r="B40" s="204"/>
      <c r="C40" s="205"/>
      <c r="D40" s="206" t="s">
        <v>1083</v>
      </c>
      <c r="E40" s="210" t="n">
        <f aca="false">E38</f>
        <v>0.11382325064064</v>
      </c>
      <c r="F40" s="210"/>
      <c r="G40" s="210" t="n">
        <f aca="false">E40+G38</f>
        <v>0.241332029417313</v>
      </c>
      <c r="H40" s="210"/>
      <c r="I40" s="210" t="n">
        <f aca="false">G40+I38</f>
        <v>0.375490186397023</v>
      </c>
      <c r="J40" s="210"/>
      <c r="K40" s="210" t="n">
        <f aca="false">I40+K38</f>
        <v>0.525054594396319</v>
      </c>
      <c r="L40" s="210"/>
      <c r="M40" s="210" t="n">
        <f aca="false">K40+M38</f>
        <v>0.688628724253521</v>
      </c>
      <c r="N40" s="210"/>
      <c r="O40" s="210" t="n">
        <f aca="false">M40+O38</f>
        <v>0.847712356647434</v>
      </c>
      <c r="P40" s="210"/>
      <c r="Q40" s="210" t="n">
        <f aca="false">O40+Q38</f>
        <v>1</v>
      </c>
      <c r="R40" s="210"/>
      <c r="S40" s="199"/>
      <c r="T40" s="100"/>
      <c r="U40" s="100"/>
      <c r="V40" s="100"/>
      <c r="W40" s="100"/>
    </row>
    <row r="41" customFormat="false" ht="12.75" hidden="false" customHeight="true" outlineLevel="0" collapsed="false">
      <c r="A41" s="211"/>
      <c r="B41" s="211"/>
      <c r="C41" s="211"/>
      <c r="D41" s="212"/>
      <c r="E41" s="203"/>
      <c r="F41" s="203"/>
      <c r="G41" s="202"/>
      <c r="H41" s="203"/>
      <c r="I41" s="202"/>
      <c r="J41" s="203"/>
      <c r="K41" s="202"/>
      <c r="L41" s="203"/>
      <c r="M41" s="202"/>
      <c r="N41" s="203"/>
      <c r="O41" s="202"/>
      <c r="P41" s="203"/>
      <c r="Q41" s="202"/>
      <c r="R41" s="203"/>
      <c r="S41" s="203"/>
      <c r="T41" s="100"/>
      <c r="U41" s="100"/>
      <c r="V41" s="100"/>
      <c r="W41" s="100"/>
    </row>
    <row r="42" customFormat="false" ht="12.75" hidden="false" customHeight="true" outlineLevel="0" collapsed="false">
      <c r="A42" s="182"/>
      <c r="B42" s="182"/>
      <c r="C42" s="182"/>
      <c r="D42" s="182"/>
      <c r="E42" s="182"/>
      <c r="F42" s="182"/>
      <c r="G42" s="182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82"/>
      <c r="T42" s="100"/>
      <c r="U42" s="100"/>
      <c r="V42" s="100"/>
      <c r="W42" s="100"/>
    </row>
    <row r="43" customFormat="false" ht="12.75" hidden="false" customHeight="true" outlineLevel="0" collapsed="false">
      <c r="A43" s="110"/>
      <c r="B43" s="110"/>
      <c r="C43" s="110"/>
      <c r="D43" s="100"/>
      <c r="E43" s="100"/>
      <c r="F43" s="213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</row>
    <row r="44" customFormat="false" ht="12.75" hidden="false" customHeight="true" outlineLevel="0" collapsed="false">
      <c r="A44" s="110"/>
      <c r="B44" s="110"/>
      <c r="C44" s="110"/>
      <c r="D44" s="100"/>
      <c r="E44" s="100"/>
      <c r="F44" s="213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</row>
    <row r="45" customFormat="false" ht="12.75" hidden="false" customHeight="true" outlineLevel="0" collapsed="false">
      <c r="A45" s="110"/>
      <c r="B45" s="110"/>
      <c r="C45" s="110"/>
      <c r="D45" s="100"/>
      <c r="E45" s="100"/>
      <c r="F45" s="213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</row>
    <row r="46" customFormat="false" ht="12.75" hidden="false" customHeight="true" outlineLevel="0" collapsed="false">
      <c r="A46" s="110"/>
      <c r="B46" s="110"/>
      <c r="C46" s="110"/>
      <c r="D46" s="100"/>
      <c r="E46" s="100"/>
      <c r="F46" s="213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</row>
    <row r="47" customFormat="false" ht="12.75" hidden="false" customHeight="true" outlineLevel="0" collapsed="false">
      <c r="A47" s="110"/>
      <c r="B47" s="110"/>
      <c r="C47" s="110"/>
      <c r="D47" s="100"/>
      <c r="E47" s="100"/>
      <c r="F47" s="213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</row>
    <row r="48" customFormat="false" ht="12.75" hidden="false" customHeight="true" outlineLevel="0" collapsed="false">
      <c r="A48" s="110"/>
      <c r="B48" s="110"/>
      <c r="C48" s="110"/>
      <c r="D48" s="100"/>
      <c r="E48" s="100"/>
      <c r="F48" s="213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</row>
    <row r="49" customFormat="false" ht="12.75" hidden="false" customHeight="true" outlineLevel="0" collapsed="false">
      <c r="A49" s="110"/>
      <c r="B49" s="110"/>
      <c r="C49" s="110"/>
      <c r="D49" s="100"/>
      <c r="E49" s="100"/>
      <c r="F49" s="213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</row>
    <row r="50" customFormat="false" ht="12.75" hidden="false" customHeight="true" outlineLevel="0" collapsed="false">
      <c r="A50" s="110"/>
      <c r="B50" s="110"/>
      <c r="C50" s="110"/>
      <c r="D50" s="100"/>
      <c r="E50" s="100"/>
      <c r="F50" s="213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</row>
    <row r="51" customFormat="false" ht="12.75" hidden="false" customHeight="true" outlineLevel="0" collapsed="false">
      <c r="A51" s="110"/>
      <c r="B51" s="110"/>
      <c r="C51" s="110"/>
      <c r="D51" s="100"/>
      <c r="E51" s="100"/>
      <c r="F51" s="213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</row>
    <row r="52" customFormat="false" ht="12.75" hidden="false" customHeight="true" outlineLevel="0" collapsed="false">
      <c r="A52" s="110"/>
      <c r="B52" s="110"/>
      <c r="C52" s="110"/>
      <c r="D52" s="100"/>
      <c r="E52" s="100"/>
      <c r="F52" s="213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</row>
    <row r="53" customFormat="false" ht="12.75" hidden="false" customHeight="true" outlineLevel="0" collapsed="false">
      <c r="A53" s="110"/>
      <c r="B53" s="110"/>
      <c r="C53" s="110"/>
      <c r="D53" s="100"/>
      <c r="E53" s="100"/>
      <c r="F53" s="213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</row>
    <row r="54" customFormat="false" ht="12.75" hidden="false" customHeight="true" outlineLevel="0" collapsed="false">
      <c r="A54" s="110"/>
      <c r="B54" s="110"/>
      <c r="C54" s="110"/>
      <c r="D54" s="100"/>
      <c r="E54" s="100"/>
      <c r="F54" s="213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</row>
    <row r="55" customFormat="false" ht="12.75" hidden="false" customHeight="true" outlineLevel="0" collapsed="false">
      <c r="A55" s="110"/>
      <c r="B55" s="110"/>
      <c r="C55" s="110"/>
      <c r="D55" s="100"/>
      <c r="E55" s="100"/>
      <c r="F55" s="213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</row>
    <row r="56" customFormat="false" ht="12.75" hidden="false" customHeight="true" outlineLevel="0" collapsed="false">
      <c r="A56" s="110"/>
      <c r="B56" s="110"/>
      <c r="C56" s="110"/>
      <c r="D56" s="100"/>
      <c r="E56" s="100"/>
      <c r="F56" s="213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</row>
    <row r="57" customFormat="false" ht="12.75" hidden="false" customHeight="true" outlineLevel="0" collapsed="false">
      <c r="A57" s="110"/>
      <c r="B57" s="110"/>
      <c r="C57" s="110"/>
      <c r="D57" s="100"/>
      <c r="E57" s="100"/>
      <c r="F57" s="213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</row>
    <row r="58" customFormat="false" ht="12.75" hidden="false" customHeight="true" outlineLevel="0" collapsed="false">
      <c r="A58" s="110"/>
      <c r="B58" s="110"/>
      <c r="C58" s="110"/>
      <c r="D58" s="100"/>
      <c r="E58" s="100"/>
      <c r="F58" s="213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</row>
    <row r="59" customFormat="false" ht="12.75" hidden="false" customHeight="true" outlineLevel="0" collapsed="false">
      <c r="A59" s="110"/>
      <c r="B59" s="110"/>
      <c r="C59" s="110"/>
      <c r="D59" s="100"/>
      <c r="E59" s="100"/>
      <c r="F59" s="213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</row>
    <row r="60" customFormat="false" ht="12.75" hidden="false" customHeight="true" outlineLevel="0" collapsed="false">
      <c r="A60" s="110"/>
      <c r="B60" s="110"/>
      <c r="C60" s="110"/>
      <c r="D60" s="100"/>
      <c r="E60" s="100"/>
      <c r="F60" s="213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</row>
    <row r="61" customFormat="false" ht="12.75" hidden="false" customHeight="true" outlineLevel="0" collapsed="false">
      <c r="A61" s="110"/>
      <c r="B61" s="110"/>
      <c r="C61" s="110"/>
      <c r="D61" s="100"/>
      <c r="E61" s="100"/>
      <c r="F61" s="213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</row>
    <row r="62" customFormat="false" ht="12.75" hidden="false" customHeight="true" outlineLevel="0" collapsed="false">
      <c r="A62" s="110"/>
      <c r="B62" s="110"/>
      <c r="C62" s="110"/>
      <c r="D62" s="100"/>
      <c r="E62" s="100"/>
      <c r="F62" s="213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</row>
    <row r="63" customFormat="false" ht="12.75" hidden="false" customHeight="true" outlineLevel="0" collapsed="false">
      <c r="A63" s="110"/>
      <c r="B63" s="110"/>
      <c r="C63" s="110"/>
      <c r="D63" s="100"/>
      <c r="E63" s="100"/>
      <c r="F63" s="213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</row>
    <row r="64" customFormat="false" ht="12.75" hidden="false" customHeight="true" outlineLevel="0" collapsed="false">
      <c r="A64" s="110"/>
      <c r="B64" s="110"/>
      <c r="C64" s="110"/>
      <c r="D64" s="100"/>
      <c r="E64" s="100"/>
      <c r="F64" s="213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</row>
    <row r="65" customFormat="false" ht="12.75" hidden="false" customHeight="true" outlineLevel="0" collapsed="false">
      <c r="A65" s="110"/>
      <c r="B65" s="110"/>
      <c r="C65" s="110"/>
      <c r="D65" s="100"/>
      <c r="E65" s="100"/>
      <c r="F65" s="213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</row>
    <row r="66" customFormat="false" ht="12.75" hidden="false" customHeight="true" outlineLevel="0" collapsed="false">
      <c r="A66" s="110"/>
      <c r="B66" s="110"/>
      <c r="C66" s="110"/>
      <c r="D66" s="100"/>
      <c r="E66" s="100"/>
      <c r="F66" s="213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</row>
    <row r="67" customFormat="false" ht="12.75" hidden="false" customHeight="true" outlineLevel="0" collapsed="false">
      <c r="A67" s="110"/>
      <c r="B67" s="110"/>
      <c r="C67" s="110"/>
      <c r="D67" s="100"/>
      <c r="E67" s="100"/>
      <c r="F67" s="213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</row>
    <row r="68" customFormat="false" ht="12.75" hidden="false" customHeight="true" outlineLevel="0" collapsed="false">
      <c r="A68" s="110"/>
      <c r="B68" s="110"/>
      <c r="C68" s="110"/>
      <c r="D68" s="100"/>
      <c r="E68" s="100"/>
      <c r="F68" s="213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  <row r="69" customFormat="false" ht="12.75" hidden="false" customHeight="true" outlineLevel="0" collapsed="false">
      <c r="A69" s="110"/>
      <c r="B69" s="110"/>
      <c r="C69" s="110"/>
      <c r="D69" s="100"/>
      <c r="E69" s="100"/>
      <c r="F69" s="213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</row>
    <row r="70" customFormat="false" ht="12.75" hidden="false" customHeight="true" outlineLevel="0" collapsed="false">
      <c r="A70" s="110"/>
      <c r="B70" s="110"/>
      <c r="C70" s="110"/>
      <c r="D70" s="100"/>
      <c r="E70" s="100"/>
      <c r="F70" s="213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</row>
    <row r="71" customFormat="false" ht="12.75" hidden="false" customHeight="true" outlineLevel="0" collapsed="false">
      <c r="A71" s="110"/>
      <c r="B71" s="110"/>
      <c r="C71" s="110"/>
      <c r="D71" s="100"/>
      <c r="E71" s="100"/>
      <c r="F71" s="213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</row>
    <row r="72" customFormat="false" ht="12.75" hidden="false" customHeight="true" outlineLevel="0" collapsed="false">
      <c r="A72" s="110"/>
      <c r="B72" s="110"/>
      <c r="C72" s="110"/>
      <c r="D72" s="100"/>
      <c r="E72" s="100"/>
      <c r="F72" s="213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</row>
    <row r="73" customFormat="false" ht="12.75" hidden="false" customHeight="true" outlineLevel="0" collapsed="false">
      <c r="A73" s="110"/>
      <c r="B73" s="110"/>
      <c r="C73" s="110"/>
      <c r="D73" s="100"/>
      <c r="E73" s="100"/>
      <c r="F73" s="213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</row>
    <row r="74" customFormat="false" ht="12.75" hidden="false" customHeight="true" outlineLevel="0" collapsed="false">
      <c r="A74" s="110"/>
      <c r="B74" s="110"/>
      <c r="C74" s="110"/>
      <c r="D74" s="100"/>
      <c r="E74" s="100"/>
      <c r="F74" s="213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</row>
    <row r="75" customFormat="false" ht="12.75" hidden="false" customHeight="true" outlineLevel="0" collapsed="false">
      <c r="A75" s="110"/>
      <c r="B75" s="110"/>
      <c r="C75" s="110"/>
      <c r="D75" s="100"/>
      <c r="E75" s="100"/>
      <c r="F75" s="213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</row>
    <row r="76" customFormat="false" ht="12.75" hidden="false" customHeight="true" outlineLevel="0" collapsed="false">
      <c r="A76" s="110"/>
      <c r="B76" s="110"/>
      <c r="C76" s="110"/>
      <c r="D76" s="100"/>
      <c r="E76" s="100"/>
      <c r="F76" s="213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</row>
    <row r="77" customFormat="false" ht="12.75" hidden="false" customHeight="true" outlineLevel="0" collapsed="false">
      <c r="A77" s="110"/>
      <c r="B77" s="110"/>
      <c r="C77" s="110"/>
      <c r="D77" s="100"/>
      <c r="E77" s="100"/>
      <c r="F77" s="213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</row>
    <row r="78" customFormat="false" ht="12.75" hidden="false" customHeight="true" outlineLevel="0" collapsed="false">
      <c r="A78" s="110"/>
      <c r="B78" s="110"/>
      <c r="C78" s="110"/>
      <c r="D78" s="100"/>
      <c r="E78" s="100"/>
      <c r="F78" s="213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</row>
    <row r="79" customFormat="false" ht="12.75" hidden="false" customHeight="true" outlineLevel="0" collapsed="false">
      <c r="A79" s="110"/>
      <c r="B79" s="110"/>
      <c r="C79" s="110"/>
      <c r="D79" s="100"/>
      <c r="E79" s="100"/>
      <c r="F79" s="213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</row>
    <row r="80" customFormat="false" ht="12.75" hidden="false" customHeight="true" outlineLevel="0" collapsed="false">
      <c r="A80" s="110"/>
      <c r="B80" s="110"/>
      <c r="C80" s="110"/>
      <c r="D80" s="100"/>
      <c r="E80" s="100"/>
      <c r="F80" s="213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</row>
    <row r="81" customFormat="false" ht="12.75" hidden="false" customHeight="true" outlineLevel="0" collapsed="false">
      <c r="A81" s="110"/>
      <c r="B81" s="110"/>
      <c r="C81" s="110"/>
      <c r="D81" s="100"/>
      <c r="E81" s="100"/>
      <c r="F81" s="213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</row>
    <row r="82" customFormat="false" ht="12.75" hidden="false" customHeight="true" outlineLevel="0" collapsed="false">
      <c r="A82" s="110"/>
      <c r="B82" s="110"/>
      <c r="C82" s="110"/>
      <c r="D82" s="100"/>
      <c r="E82" s="100"/>
      <c r="F82" s="213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</row>
    <row r="83" customFormat="false" ht="12.75" hidden="false" customHeight="true" outlineLevel="0" collapsed="false">
      <c r="A83" s="110"/>
      <c r="B83" s="110"/>
      <c r="C83" s="110"/>
      <c r="D83" s="100"/>
      <c r="E83" s="100"/>
      <c r="F83" s="213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</row>
    <row r="84" customFormat="false" ht="12.75" hidden="false" customHeight="true" outlineLevel="0" collapsed="false">
      <c r="A84" s="110"/>
      <c r="B84" s="110"/>
      <c r="C84" s="110"/>
      <c r="D84" s="100"/>
      <c r="E84" s="100"/>
      <c r="F84" s="213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</row>
    <row r="85" customFormat="false" ht="12.75" hidden="false" customHeight="true" outlineLevel="0" collapsed="false">
      <c r="A85" s="110"/>
      <c r="B85" s="110"/>
      <c r="C85" s="110"/>
      <c r="D85" s="100"/>
      <c r="E85" s="100"/>
      <c r="F85" s="213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</row>
    <row r="86" customFormat="false" ht="12.75" hidden="false" customHeight="true" outlineLevel="0" collapsed="false">
      <c r="A86" s="110"/>
      <c r="B86" s="110"/>
      <c r="C86" s="110"/>
      <c r="D86" s="100"/>
      <c r="E86" s="100"/>
      <c r="F86" s="213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</row>
    <row r="87" customFormat="false" ht="12.75" hidden="false" customHeight="true" outlineLevel="0" collapsed="false">
      <c r="A87" s="110"/>
      <c r="B87" s="110"/>
      <c r="C87" s="110"/>
      <c r="D87" s="100"/>
      <c r="E87" s="100"/>
      <c r="F87" s="213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</row>
    <row r="88" customFormat="false" ht="12.75" hidden="false" customHeight="true" outlineLevel="0" collapsed="false">
      <c r="A88" s="110"/>
      <c r="B88" s="110"/>
      <c r="C88" s="110"/>
      <c r="D88" s="100"/>
      <c r="E88" s="100"/>
      <c r="F88" s="213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</row>
    <row r="89" customFormat="false" ht="12.75" hidden="false" customHeight="true" outlineLevel="0" collapsed="false">
      <c r="A89" s="110"/>
      <c r="B89" s="110"/>
      <c r="C89" s="110"/>
      <c r="D89" s="100"/>
      <c r="E89" s="100"/>
      <c r="F89" s="213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</row>
    <row r="90" customFormat="false" ht="12.75" hidden="false" customHeight="true" outlineLevel="0" collapsed="false">
      <c r="A90" s="110"/>
      <c r="B90" s="110"/>
      <c r="C90" s="110"/>
      <c r="D90" s="100"/>
      <c r="E90" s="100"/>
      <c r="F90" s="213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</row>
    <row r="91" customFormat="false" ht="12.75" hidden="false" customHeight="true" outlineLevel="0" collapsed="false">
      <c r="A91" s="110"/>
      <c r="B91" s="110"/>
      <c r="C91" s="110"/>
      <c r="D91" s="100"/>
      <c r="E91" s="100"/>
      <c r="F91" s="213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</row>
    <row r="92" customFormat="false" ht="12.75" hidden="false" customHeight="true" outlineLevel="0" collapsed="false">
      <c r="A92" s="110"/>
      <c r="B92" s="110"/>
      <c r="C92" s="110"/>
      <c r="D92" s="100"/>
      <c r="E92" s="100"/>
      <c r="F92" s="213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</row>
    <row r="93" customFormat="false" ht="12.75" hidden="false" customHeight="true" outlineLevel="0" collapsed="false">
      <c r="A93" s="110"/>
      <c r="B93" s="110"/>
      <c r="C93" s="110"/>
      <c r="D93" s="100"/>
      <c r="E93" s="100"/>
      <c r="F93" s="213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</row>
    <row r="94" customFormat="false" ht="12.75" hidden="false" customHeight="true" outlineLevel="0" collapsed="false">
      <c r="A94" s="110"/>
      <c r="B94" s="110"/>
      <c r="C94" s="110"/>
      <c r="D94" s="100"/>
      <c r="E94" s="100"/>
      <c r="F94" s="213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</row>
    <row r="95" customFormat="false" ht="12.75" hidden="false" customHeight="true" outlineLevel="0" collapsed="false">
      <c r="A95" s="110"/>
      <c r="B95" s="110"/>
      <c r="C95" s="110"/>
      <c r="D95" s="100"/>
      <c r="E95" s="100"/>
      <c r="F95" s="213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</row>
    <row r="96" customFormat="false" ht="12.75" hidden="false" customHeight="true" outlineLevel="0" collapsed="false">
      <c r="A96" s="110"/>
      <c r="B96" s="110"/>
      <c r="C96" s="110"/>
      <c r="D96" s="100"/>
      <c r="E96" s="100"/>
      <c r="F96" s="213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</row>
    <row r="97" customFormat="false" ht="12.75" hidden="false" customHeight="true" outlineLevel="0" collapsed="false">
      <c r="A97" s="110"/>
      <c r="B97" s="110"/>
      <c r="C97" s="110"/>
      <c r="D97" s="100"/>
      <c r="E97" s="100"/>
      <c r="F97" s="213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</row>
    <row r="98" customFormat="false" ht="12.75" hidden="false" customHeight="true" outlineLevel="0" collapsed="false">
      <c r="A98" s="110"/>
      <c r="B98" s="110"/>
      <c r="C98" s="110"/>
      <c r="D98" s="100"/>
      <c r="E98" s="100"/>
      <c r="F98" s="213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</row>
    <row r="99" customFormat="false" ht="12.75" hidden="false" customHeight="true" outlineLevel="0" collapsed="false">
      <c r="A99" s="110"/>
      <c r="B99" s="110"/>
      <c r="C99" s="110"/>
      <c r="D99" s="100"/>
      <c r="E99" s="100"/>
      <c r="F99" s="213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</row>
    <row r="100" customFormat="false" ht="12.75" hidden="false" customHeight="true" outlineLevel="0" collapsed="false">
      <c r="A100" s="110"/>
      <c r="B100" s="110"/>
      <c r="C100" s="110"/>
      <c r="D100" s="100"/>
      <c r="E100" s="100"/>
      <c r="F100" s="213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</row>
    <row r="101" customFormat="false" ht="12.75" hidden="false" customHeight="true" outlineLevel="0" collapsed="false">
      <c r="A101" s="110"/>
      <c r="B101" s="110"/>
      <c r="C101" s="110"/>
      <c r="D101" s="100"/>
      <c r="E101" s="100"/>
      <c r="F101" s="213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</row>
    <row r="102" customFormat="false" ht="12.75" hidden="false" customHeight="true" outlineLevel="0" collapsed="false">
      <c r="A102" s="110"/>
      <c r="B102" s="110"/>
      <c r="C102" s="110"/>
      <c r="D102" s="100"/>
      <c r="E102" s="100"/>
      <c r="F102" s="213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</row>
    <row r="103" customFormat="false" ht="12.75" hidden="false" customHeight="true" outlineLevel="0" collapsed="false">
      <c r="A103" s="110"/>
      <c r="B103" s="110"/>
      <c r="C103" s="110"/>
      <c r="D103" s="100"/>
      <c r="E103" s="100"/>
      <c r="F103" s="213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</row>
    <row r="104" customFormat="false" ht="12.75" hidden="false" customHeight="true" outlineLevel="0" collapsed="false">
      <c r="A104" s="110"/>
      <c r="B104" s="110"/>
      <c r="C104" s="110"/>
      <c r="D104" s="100"/>
      <c r="E104" s="100"/>
      <c r="F104" s="213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</row>
    <row r="105" customFormat="false" ht="12.75" hidden="false" customHeight="true" outlineLevel="0" collapsed="false">
      <c r="A105" s="110"/>
      <c r="B105" s="110"/>
      <c r="C105" s="110"/>
      <c r="D105" s="100"/>
      <c r="E105" s="100"/>
      <c r="F105" s="213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</row>
    <row r="106" customFormat="false" ht="12.75" hidden="false" customHeight="true" outlineLevel="0" collapsed="false">
      <c r="A106" s="110"/>
      <c r="B106" s="110"/>
      <c r="C106" s="110"/>
      <c r="D106" s="100"/>
      <c r="E106" s="100"/>
      <c r="F106" s="213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</row>
    <row r="107" customFormat="false" ht="12.75" hidden="false" customHeight="true" outlineLevel="0" collapsed="false">
      <c r="A107" s="110"/>
      <c r="B107" s="110"/>
      <c r="C107" s="110"/>
      <c r="D107" s="100"/>
      <c r="E107" s="100"/>
      <c r="F107" s="213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</row>
    <row r="108" customFormat="false" ht="12.75" hidden="false" customHeight="true" outlineLevel="0" collapsed="false">
      <c r="A108" s="110"/>
      <c r="B108" s="110"/>
      <c r="C108" s="110"/>
      <c r="D108" s="100"/>
      <c r="E108" s="100"/>
      <c r="F108" s="213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</row>
    <row r="109" customFormat="false" ht="12.75" hidden="false" customHeight="true" outlineLevel="0" collapsed="false">
      <c r="A109" s="110"/>
      <c r="B109" s="110"/>
      <c r="C109" s="110"/>
      <c r="D109" s="100"/>
      <c r="E109" s="100"/>
      <c r="F109" s="213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</row>
    <row r="110" customFormat="false" ht="12.75" hidden="false" customHeight="true" outlineLevel="0" collapsed="false">
      <c r="A110" s="110"/>
      <c r="B110" s="110"/>
      <c r="C110" s="110"/>
      <c r="D110" s="100"/>
      <c r="E110" s="100"/>
      <c r="F110" s="213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</row>
    <row r="111" customFormat="false" ht="12.75" hidden="false" customHeight="true" outlineLevel="0" collapsed="false">
      <c r="A111" s="110"/>
      <c r="B111" s="110"/>
      <c r="C111" s="110"/>
      <c r="D111" s="100"/>
      <c r="E111" s="100"/>
      <c r="F111" s="213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</row>
    <row r="112" customFormat="false" ht="12.75" hidden="false" customHeight="true" outlineLevel="0" collapsed="false">
      <c r="A112" s="110"/>
      <c r="B112" s="110"/>
      <c r="C112" s="110"/>
      <c r="D112" s="100"/>
      <c r="E112" s="100"/>
      <c r="F112" s="213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</row>
    <row r="113" customFormat="false" ht="12.75" hidden="false" customHeight="true" outlineLevel="0" collapsed="false">
      <c r="A113" s="110"/>
      <c r="B113" s="110"/>
      <c r="C113" s="110"/>
      <c r="D113" s="100"/>
      <c r="E113" s="100"/>
      <c r="F113" s="213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</row>
    <row r="114" customFormat="false" ht="12.75" hidden="false" customHeight="true" outlineLevel="0" collapsed="false">
      <c r="A114" s="110"/>
      <c r="B114" s="110"/>
      <c r="C114" s="110"/>
      <c r="D114" s="100"/>
      <c r="E114" s="100"/>
      <c r="F114" s="213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</row>
    <row r="115" customFormat="false" ht="12.75" hidden="false" customHeight="true" outlineLevel="0" collapsed="false">
      <c r="A115" s="110"/>
      <c r="B115" s="110"/>
      <c r="C115" s="110"/>
      <c r="D115" s="100"/>
      <c r="E115" s="100"/>
      <c r="F115" s="213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</row>
    <row r="116" customFormat="false" ht="12.75" hidden="false" customHeight="true" outlineLevel="0" collapsed="false">
      <c r="A116" s="110"/>
      <c r="B116" s="110"/>
      <c r="C116" s="110"/>
      <c r="D116" s="100"/>
      <c r="E116" s="100"/>
      <c r="F116" s="213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</row>
    <row r="117" customFormat="false" ht="12.75" hidden="false" customHeight="true" outlineLevel="0" collapsed="false">
      <c r="A117" s="110"/>
      <c r="B117" s="110"/>
      <c r="C117" s="110"/>
      <c r="D117" s="100"/>
      <c r="E117" s="100"/>
      <c r="F117" s="213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</row>
    <row r="118" customFormat="false" ht="12.75" hidden="false" customHeight="true" outlineLevel="0" collapsed="false">
      <c r="A118" s="110"/>
      <c r="B118" s="110"/>
      <c r="C118" s="110"/>
      <c r="D118" s="100"/>
      <c r="E118" s="100"/>
      <c r="F118" s="213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</row>
    <row r="119" customFormat="false" ht="12.75" hidden="false" customHeight="true" outlineLevel="0" collapsed="false">
      <c r="A119" s="110"/>
      <c r="B119" s="110"/>
      <c r="C119" s="110"/>
      <c r="D119" s="100"/>
      <c r="E119" s="100"/>
      <c r="F119" s="213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</row>
    <row r="120" customFormat="false" ht="12.75" hidden="false" customHeight="true" outlineLevel="0" collapsed="false">
      <c r="A120" s="110"/>
      <c r="B120" s="110"/>
      <c r="C120" s="110"/>
      <c r="D120" s="100"/>
      <c r="E120" s="100"/>
      <c r="F120" s="213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</row>
    <row r="121" customFormat="false" ht="12.75" hidden="false" customHeight="true" outlineLevel="0" collapsed="false">
      <c r="A121" s="110"/>
      <c r="B121" s="110"/>
      <c r="C121" s="110"/>
      <c r="D121" s="100"/>
      <c r="E121" s="100"/>
      <c r="F121" s="213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</row>
    <row r="122" customFormat="false" ht="12.75" hidden="false" customHeight="true" outlineLevel="0" collapsed="false">
      <c r="A122" s="110"/>
      <c r="B122" s="110"/>
      <c r="C122" s="110"/>
      <c r="D122" s="100"/>
      <c r="E122" s="100"/>
      <c r="F122" s="213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</row>
    <row r="123" customFormat="false" ht="12.75" hidden="false" customHeight="true" outlineLevel="0" collapsed="false">
      <c r="A123" s="110"/>
      <c r="B123" s="110"/>
      <c r="C123" s="110"/>
      <c r="D123" s="100"/>
      <c r="E123" s="100"/>
      <c r="F123" s="213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</row>
    <row r="124" customFormat="false" ht="12.75" hidden="false" customHeight="true" outlineLevel="0" collapsed="false">
      <c r="A124" s="110"/>
      <c r="B124" s="110"/>
      <c r="C124" s="110"/>
      <c r="D124" s="100"/>
      <c r="E124" s="100"/>
      <c r="F124" s="213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</row>
    <row r="125" customFormat="false" ht="12.75" hidden="false" customHeight="true" outlineLevel="0" collapsed="false">
      <c r="A125" s="110"/>
      <c r="B125" s="110"/>
      <c r="C125" s="110"/>
      <c r="D125" s="100"/>
      <c r="E125" s="100"/>
      <c r="F125" s="213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</row>
    <row r="126" customFormat="false" ht="12.75" hidden="false" customHeight="true" outlineLevel="0" collapsed="false">
      <c r="A126" s="110"/>
      <c r="B126" s="110"/>
      <c r="C126" s="110"/>
      <c r="D126" s="100"/>
      <c r="E126" s="100"/>
      <c r="F126" s="213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</row>
    <row r="127" customFormat="false" ht="12.75" hidden="false" customHeight="true" outlineLevel="0" collapsed="false">
      <c r="A127" s="110"/>
      <c r="B127" s="110"/>
      <c r="C127" s="110"/>
      <c r="D127" s="100"/>
      <c r="E127" s="100"/>
      <c r="F127" s="213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</row>
    <row r="128" customFormat="false" ht="12.75" hidden="false" customHeight="true" outlineLevel="0" collapsed="false">
      <c r="A128" s="110"/>
      <c r="B128" s="110"/>
      <c r="C128" s="110"/>
      <c r="D128" s="100"/>
      <c r="E128" s="100"/>
      <c r="F128" s="213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</row>
    <row r="129" customFormat="false" ht="12.75" hidden="false" customHeight="true" outlineLevel="0" collapsed="false">
      <c r="A129" s="110"/>
      <c r="B129" s="110"/>
      <c r="C129" s="110"/>
      <c r="D129" s="100"/>
      <c r="E129" s="100"/>
      <c r="F129" s="213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</row>
    <row r="130" customFormat="false" ht="12.75" hidden="false" customHeight="true" outlineLevel="0" collapsed="false">
      <c r="A130" s="110"/>
      <c r="B130" s="110"/>
      <c r="C130" s="110"/>
      <c r="D130" s="100"/>
      <c r="E130" s="100"/>
      <c r="F130" s="213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</row>
    <row r="131" customFormat="false" ht="12.75" hidden="false" customHeight="true" outlineLevel="0" collapsed="false">
      <c r="A131" s="110"/>
      <c r="B131" s="110"/>
      <c r="C131" s="110"/>
      <c r="D131" s="100"/>
      <c r="E131" s="100"/>
      <c r="F131" s="213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</row>
    <row r="132" customFormat="false" ht="12.75" hidden="false" customHeight="true" outlineLevel="0" collapsed="false">
      <c r="A132" s="110"/>
      <c r="B132" s="110"/>
      <c r="C132" s="110"/>
      <c r="D132" s="100"/>
      <c r="E132" s="100"/>
      <c r="F132" s="213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</row>
    <row r="133" customFormat="false" ht="12.75" hidden="false" customHeight="true" outlineLevel="0" collapsed="false">
      <c r="A133" s="110"/>
      <c r="B133" s="110"/>
      <c r="C133" s="110"/>
      <c r="D133" s="100"/>
      <c r="E133" s="100"/>
      <c r="F133" s="213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</row>
    <row r="134" customFormat="false" ht="12.75" hidden="false" customHeight="true" outlineLevel="0" collapsed="false">
      <c r="A134" s="110"/>
      <c r="B134" s="110"/>
      <c r="C134" s="110"/>
      <c r="D134" s="100"/>
      <c r="E134" s="100"/>
      <c r="F134" s="213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</row>
    <row r="135" customFormat="false" ht="12.75" hidden="false" customHeight="true" outlineLevel="0" collapsed="false">
      <c r="A135" s="110"/>
      <c r="B135" s="110"/>
      <c r="C135" s="110"/>
      <c r="D135" s="100"/>
      <c r="E135" s="100"/>
      <c r="F135" s="213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</row>
    <row r="136" customFormat="false" ht="12.75" hidden="false" customHeight="true" outlineLevel="0" collapsed="false">
      <c r="A136" s="110"/>
      <c r="B136" s="110"/>
      <c r="C136" s="110"/>
      <c r="D136" s="100"/>
      <c r="E136" s="100"/>
      <c r="F136" s="213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</row>
    <row r="137" customFormat="false" ht="12.75" hidden="false" customHeight="true" outlineLevel="0" collapsed="false">
      <c r="A137" s="110"/>
      <c r="B137" s="110"/>
      <c r="C137" s="110"/>
      <c r="D137" s="100"/>
      <c r="E137" s="100"/>
      <c r="F137" s="213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</row>
    <row r="138" customFormat="false" ht="12.75" hidden="false" customHeight="true" outlineLevel="0" collapsed="false">
      <c r="A138" s="110"/>
      <c r="B138" s="110"/>
      <c r="C138" s="110"/>
      <c r="D138" s="100"/>
      <c r="E138" s="100"/>
      <c r="F138" s="213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</row>
    <row r="139" customFormat="false" ht="12.75" hidden="false" customHeight="true" outlineLevel="0" collapsed="false">
      <c r="A139" s="110"/>
      <c r="B139" s="110"/>
      <c r="C139" s="110"/>
      <c r="D139" s="100"/>
      <c r="E139" s="100"/>
      <c r="F139" s="213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</row>
    <row r="140" customFormat="false" ht="12.75" hidden="false" customHeight="true" outlineLevel="0" collapsed="false">
      <c r="A140" s="110"/>
      <c r="B140" s="110"/>
      <c r="C140" s="110"/>
      <c r="D140" s="100"/>
      <c r="E140" s="100"/>
      <c r="F140" s="213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</row>
    <row r="141" customFormat="false" ht="12.75" hidden="false" customHeight="true" outlineLevel="0" collapsed="false">
      <c r="A141" s="110"/>
      <c r="B141" s="110"/>
      <c r="C141" s="110"/>
      <c r="D141" s="100"/>
      <c r="E141" s="100"/>
      <c r="F141" s="213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</row>
    <row r="142" customFormat="false" ht="12.75" hidden="false" customHeight="true" outlineLevel="0" collapsed="false">
      <c r="A142" s="110"/>
      <c r="B142" s="110"/>
      <c r="C142" s="110"/>
      <c r="D142" s="100"/>
      <c r="E142" s="100"/>
      <c r="F142" s="213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</row>
    <row r="143" customFormat="false" ht="12.75" hidden="false" customHeight="true" outlineLevel="0" collapsed="false">
      <c r="A143" s="110"/>
      <c r="B143" s="110"/>
      <c r="C143" s="110"/>
      <c r="D143" s="100"/>
      <c r="E143" s="100"/>
      <c r="F143" s="213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</row>
    <row r="144" customFormat="false" ht="12.75" hidden="false" customHeight="true" outlineLevel="0" collapsed="false">
      <c r="A144" s="110"/>
      <c r="B144" s="110"/>
      <c r="C144" s="110"/>
      <c r="D144" s="100"/>
      <c r="E144" s="100"/>
      <c r="F144" s="213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</row>
    <row r="145" customFormat="false" ht="12.75" hidden="false" customHeight="true" outlineLevel="0" collapsed="false">
      <c r="A145" s="110"/>
      <c r="B145" s="110"/>
      <c r="C145" s="110"/>
      <c r="D145" s="100"/>
      <c r="E145" s="100"/>
      <c r="F145" s="213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</row>
    <row r="146" customFormat="false" ht="12.75" hidden="false" customHeight="true" outlineLevel="0" collapsed="false">
      <c r="A146" s="110"/>
      <c r="B146" s="110"/>
      <c r="C146" s="110"/>
      <c r="D146" s="100"/>
      <c r="E146" s="100"/>
      <c r="F146" s="213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</row>
    <row r="147" customFormat="false" ht="12.75" hidden="false" customHeight="true" outlineLevel="0" collapsed="false">
      <c r="A147" s="110"/>
      <c r="B147" s="110"/>
      <c r="C147" s="110"/>
      <c r="D147" s="100"/>
      <c r="E147" s="100"/>
      <c r="F147" s="213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</row>
    <row r="148" customFormat="false" ht="12.75" hidden="false" customHeight="true" outlineLevel="0" collapsed="false">
      <c r="A148" s="110"/>
      <c r="B148" s="110"/>
      <c r="C148" s="110"/>
      <c r="D148" s="100"/>
      <c r="E148" s="100"/>
      <c r="F148" s="213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</row>
    <row r="149" customFormat="false" ht="12.75" hidden="false" customHeight="true" outlineLevel="0" collapsed="false">
      <c r="A149" s="110"/>
      <c r="B149" s="110"/>
      <c r="C149" s="110"/>
      <c r="D149" s="100"/>
      <c r="E149" s="100"/>
      <c r="F149" s="213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</row>
    <row r="150" customFormat="false" ht="12.75" hidden="false" customHeight="true" outlineLevel="0" collapsed="false">
      <c r="A150" s="110"/>
      <c r="B150" s="110"/>
      <c r="C150" s="110"/>
      <c r="D150" s="100"/>
      <c r="E150" s="100"/>
      <c r="F150" s="213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</row>
    <row r="151" customFormat="false" ht="12.75" hidden="false" customHeight="true" outlineLevel="0" collapsed="false">
      <c r="A151" s="110"/>
      <c r="B151" s="110"/>
      <c r="C151" s="110"/>
      <c r="D151" s="100"/>
      <c r="E151" s="100"/>
      <c r="F151" s="213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</row>
    <row r="152" customFormat="false" ht="12.75" hidden="false" customHeight="true" outlineLevel="0" collapsed="false">
      <c r="A152" s="110"/>
      <c r="B152" s="110"/>
      <c r="C152" s="110"/>
      <c r="D152" s="100"/>
      <c r="E152" s="100"/>
      <c r="F152" s="213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</row>
    <row r="153" customFormat="false" ht="12.75" hidden="false" customHeight="true" outlineLevel="0" collapsed="false">
      <c r="A153" s="110"/>
      <c r="B153" s="110"/>
      <c r="C153" s="110"/>
      <c r="D153" s="100"/>
      <c r="E153" s="100"/>
      <c r="F153" s="213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</row>
    <row r="154" customFormat="false" ht="12.75" hidden="false" customHeight="true" outlineLevel="0" collapsed="false">
      <c r="A154" s="110"/>
      <c r="B154" s="110"/>
      <c r="C154" s="110"/>
      <c r="D154" s="100"/>
      <c r="E154" s="100"/>
      <c r="F154" s="213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</row>
    <row r="155" customFormat="false" ht="12.75" hidden="false" customHeight="true" outlineLevel="0" collapsed="false">
      <c r="A155" s="110"/>
      <c r="B155" s="110"/>
      <c r="C155" s="110"/>
      <c r="D155" s="100"/>
      <c r="E155" s="100"/>
      <c r="F155" s="213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</row>
    <row r="156" customFormat="false" ht="12.75" hidden="false" customHeight="true" outlineLevel="0" collapsed="false">
      <c r="A156" s="110"/>
      <c r="B156" s="110"/>
      <c r="C156" s="110"/>
      <c r="D156" s="100"/>
      <c r="E156" s="100"/>
      <c r="F156" s="213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</row>
    <row r="157" customFormat="false" ht="12.75" hidden="false" customHeight="true" outlineLevel="0" collapsed="false">
      <c r="A157" s="110"/>
      <c r="B157" s="110"/>
      <c r="C157" s="110"/>
      <c r="D157" s="100"/>
      <c r="E157" s="100"/>
      <c r="F157" s="213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</row>
    <row r="158" customFormat="false" ht="12.75" hidden="false" customHeight="true" outlineLevel="0" collapsed="false">
      <c r="A158" s="110"/>
      <c r="B158" s="110"/>
      <c r="C158" s="110"/>
      <c r="D158" s="100"/>
      <c r="E158" s="100"/>
      <c r="F158" s="213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</row>
    <row r="159" customFormat="false" ht="12.75" hidden="false" customHeight="true" outlineLevel="0" collapsed="false">
      <c r="A159" s="110"/>
      <c r="B159" s="110"/>
      <c r="C159" s="110"/>
      <c r="D159" s="100"/>
      <c r="E159" s="100"/>
      <c r="F159" s="213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</row>
    <row r="160" customFormat="false" ht="12.75" hidden="false" customHeight="true" outlineLevel="0" collapsed="false">
      <c r="A160" s="110"/>
      <c r="B160" s="110"/>
      <c r="C160" s="110"/>
      <c r="D160" s="100"/>
      <c r="E160" s="100"/>
      <c r="F160" s="213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</row>
    <row r="161" customFormat="false" ht="12.75" hidden="false" customHeight="true" outlineLevel="0" collapsed="false">
      <c r="A161" s="110"/>
      <c r="B161" s="110"/>
      <c r="C161" s="110"/>
      <c r="D161" s="100"/>
      <c r="E161" s="100"/>
      <c r="F161" s="213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</row>
    <row r="162" customFormat="false" ht="12.75" hidden="false" customHeight="true" outlineLevel="0" collapsed="false">
      <c r="A162" s="110"/>
      <c r="B162" s="110"/>
      <c r="C162" s="110"/>
      <c r="D162" s="100"/>
      <c r="E162" s="100"/>
      <c r="F162" s="213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</row>
    <row r="163" customFormat="false" ht="12.75" hidden="false" customHeight="true" outlineLevel="0" collapsed="false">
      <c r="A163" s="110"/>
      <c r="B163" s="110"/>
      <c r="C163" s="110"/>
      <c r="D163" s="100"/>
      <c r="E163" s="100"/>
      <c r="F163" s="213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</row>
    <row r="164" customFormat="false" ht="12.75" hidden="false" customHeight="true" outlineLevel="0" collapsed="false">
      <c r="A164" s="110"/>
      <c r="B164" s="110"/>
      <c r="C164" s="110"/>
      <c r="D164" s="100"/>
      <c r="E164" s="100"/>
      <c r="F164" s="213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</row>
    <row r="165" customFormat="false" ht="12.75" hidden="false" customHeight="true" outlineLevel="0" collapsed="false">
      <c r="A165" s="110"/>
      <c r="B165" s="110"/>
      <c r="C165" s="110"/>
      <c r="D165" s="100"/>
      <c r="E165" s="100"/>
      <c r="F165" s="213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</row>
    <row r="166" customFormat="false" ht="12.75" hidden="false" customHeight="true" outlineLevel="0" collapsed="false">
      <c r="A166" s="110"/>
      <c r="B166" s="110"/>
      <c r="C166" s="110"/>
      <c r="D166" s="100"/>
      <c r="E166" s="100"/>
      <c r="F166" s="213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</row>
    <row r="167" customFormat="false" ht="12.75" hidden="false" customHeight="true" outlineLevel="0" collapsed="false">
      <c r="A167" s="110"/>
      <c r="B167" s="110"/>
      <c r="C167" s="110"/>
      <c r="D167" s="100"/>
      <c r="E167" s="100"/>
      <c r="F167" s="213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</row>
    <row r="168" customFormat="false" ht="12.75" hidden="false" customHeight="true" outlineLevel="0" collapsed="false">
      <c r="A168" s="110"/>
      <c r="B168" s="110"/>
      <c r="C168" s="110"/>
      <c r="D168" s="100"/>
      <c r="E168" s="100"/>
      <c r="F168" s="213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</row>
    <row r="169" customFormat="false" ht="12.75" hidden="false" customHeight="true" outlineLevel="0" collapsed="false">
      <c r="A169" s="110"/>
      <c r="B169" s="110"/>
      <c r="C169" s="110"/>
      <c r="D169" s="100"/>
      <c r="E169" s="100"/>
      <c r="F169" s="213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</row>
    <row r="170" customFormat="false" ht="12.75" hidden="false" customHeight="true" outlineLevel="0" collapsed="false">
      <c r="A170" s="110"/>
      <c r="B170" s="110"/>
      <c r="C170" s="110"/>
      <c r="D170" s="100"/>
      <c r="E170" s="100"/>
      <c r="F170" s="213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</row>
    <row r="171" customFormat="false" ht="12.75" hidden="false" customHeight="true" outlineLevel="0" collapsed="false">
      <c r="A171" s="110"/>
      <c r="B171" s="110"/>
      <c r="C171" s="110"/>
      <c r="D171" s="100"/>
      <c r="E171" s="100"/>
      <c r="F171" s="213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</row>
    <row r="172" customFormat="false" ht="12.75" hidden="false" customHeight="true" outlineLevel="0" collapsed="false">
      <c r="A172" s="110"/>
      <c r="B172" s="110"/>
      <c r="C172" s="110"/>
      <c r="D172" s="100"/>
      <c r="E172" s="100"/>
      <c r="F172" s="213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</row>
    <row r="173" customFormat="false" ht="12.75" hidden="false" customHeight="true" outlineLevel="0" collapsed="false">
      <c r="A173" s="110"/>
      <c r="B173" s="110"/>
      <c r="C173" s="110"/>
      <c r="D173" s="100"/>
      <c r="E173" s="100"/>
      <c r="F173" s="213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</row>
    <row r="174" customFormat="false" ht="12.75" hidden="false" customHeight="true" outlineLevel="0" collapsed="false">
      <c r="A174" s="110"/>
      <c r="B174" s="110"/>
      <c r="C174" s="110"/>
      <c r="D174" s="100"/>
      <c r="E174" s="100"/>
      <c r="F174" s="213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</row>
    <row r="175" customFormat="false" ht="12.75" hidden="false" customHeight="true" outlineLevel="0" collapsed="false">
      <c r="A175" s="110"/>
      <c r="B175" s="110"/>
      <c r="C175" s="110"/>
      <c r="D175" s="100"/>
      <c r="E175" s="100"/>
      <c r="F175" s="213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</row>
    <row r="176" customFormat="false" ht="12.75" hidden="false" customHeight="true" outlineLevel="0" collapsed="false">
      <c r="A176" s="110"/>
      <c r="B176" s="110"/>
      <c r="C176" s="110"/>
      <c r="D176" s="100"/>
      <c r="E176" s="100"/>
      <c r="F176" s="213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</row>
    <row r="177" customFormat="false" ht="12.75" hidden="false" customHeight="true" outlineLevel="0" collapsed="false">
      <c r="A177" s="110"/>
      <c r="B177" s="110"/>
      <c r="C177" s="110"/>
      <c r="D177" s="100"/>
      <c r="E177" s="100"/>
      <c r="F177" s="213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</row>
    <row r="178" customFormat="false" ht="12.75" hidden="false" customHeight="true" outlineLevel="0" collapsed="false">
      <c r="A178" s="110"/>
      <c r="B178" s="110"/>
      <c r="C178" s="110"/>
      <c r="D178" s="100"/>
      <c r="E178" s="100"/>
      <c r="F178" s="213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</row>
    <row r="179" customFormat="false" ht="12.75" hidden="false" customHeight="true" outlineLevel="0" collapsed="false">
      <c r="A179" s="110"/>
      <c r="B179" s="110"/>
      <c r="C179" s="110"/>
      <c r="D179" s="100"/>
      <c r="E179" s="100"/>
      <c r="F179" s="213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</row>
    <row r="180" customFormat="false" ht="12.75" hidden="false" customHeight="true" outlineLevel="0" collapsed="false">
      <c r="A180" s="110"/>
      <c r="B180" s="110"/>
      <c r="C180" s="110"/>
      <c r="D180" s="100"/>
      <c r="E180" s="100"/>
      <c r="F180" s="213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</row>
    <row r="181" customFormat="false" ht="12.75" hidden="false" customHeight="true" outlineLevel="0" collapsed="false">
      <c r="A181" s="110"/>
      <c r="B181" s="110"/>
      <c r="C181" s="110"/>
      <c r="D181" s="100"/>
      <c r="E181" s="100"/>
      <c r="F181" s="213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</row>
    <row r="182" customFormat="false" ht="12.75" hidden="false" customHeight="true" outlineLevel="0" collapsed="false">
      <c r="A182" s="110"/>
      <c r="B182" s="110"/>
      <c r="C182" s="110"/>
      <c r="D182" s="100"/>
      <c r="E182" s="100"/>
      <c r="F182" s="213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</row>
    <row r="183" customFormat="false" ht="12.75" hidden="false" customHeight="true" outlineLevel="0" collapsed="false">
      <c r="A183" s="110"/>
      <c r="B183" s="110"/>
      <c r="C183" s="110"/>
      <c r="D183" s="100"/>
      <c r="E183" s="100"/>
      <c r="F183" s="213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</row>
    <row r="184" customFormat="false" ht="12.75" hidden="false" customHeight="true" outlineLevel="0" collapsed="false">
      <c r="A184" s="110"/>
      <c r="B184" s="110"/>
      <c r="C184" s="110"/>
      <c r="D184" s="100"/>
      <c r="E184" s="100"/>
      <c r="F184" s="213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</row>
    <row r="185" customFormat="false" ht="12.75" hidden="false" customHeight="true" outlineLevel="0" collapsed="false">
      <c r="A185" s="110"/>
      <c r="B185" s="110"/>
      <c r="C185" s="110"/>
      <c r="D185" s="100"/>
      <c r="E185" s="100"/>
      <c r="F185" s="213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</row>
    <row r="186" customFormat="false" ht="12.75" hidden="false" customHeight="true" outlineLevel="0" collapsed="false">
      <c r="A186" s="110"/>
      <c r="B186" s="110"/>
      <c r="C186" s="110"/>
      <c r="D186" s="100"/>
      <c r="E186" s="100"/>
      <c r="F186" s="213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</row>
    <row r="187" customFormat="false" ht="12.75" hidden="false" customHeight="true" outlineLevel="0" collapsed="false">
      <c r="A187" s="110"/>
      <c r="B187" s="110"/>
      <c r="C187" s="110"/>
      <c r="D187" s="100"/>
      <c r="E187" s="100"/>
      <c r="F187" s="213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</row>
    <row r="188" customFormat="false" ht="12.75" hidden="false" customHeight="true" outlineLevel="0" collapsed="false">
      <c r="A188" s="110"/>
      <c r="B188" s="110"/>
      <c r="C188" s="110"/>
      <c r="D188" s="100"/>
      <c r="E188" s="100"/>
      <c r="F188" s="213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</row>
    <row r="189" customFormat="false" ht="12.75" hidden="false" customHeight="true" outlineLevel="0" collapsed="false">
      <c r="A189" s="110"/>
      <c r="B189" s="110"/>
      <c r="C189" s="110"/>
      <c r="D189" s="100"/>
      <c r="E189" s="100"/>
      <c r="F189" s="213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</row>
    <row r="190" customFormat="false" ht="12.75" hidden="false" customHeight="true" outlineLevel="0" collapsed="false">
      <c r="A190" s="110"/>
      <c r="B190" s="110"/>
      <c r="C190" s="110"/>
      <c r="D190" s="100"/>
      <c r="E190" s="100"/>
      <c r="F190" s="213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</row>
    <row r="191" customFormat="false" ht="12.75" hidden="false" customHeight="true" outlineLevel="0" collapsed="false">
      <c r="A191" s="110"/>
      <c r="B191" s="110"/>
      <c r="C191" s="110"/>
      <c r="D191" s="100"/>
      <c r="E191" s="100"/>
      <c r="F191" s="213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</row>
    <row r="192" customFormat="false" ht="12.75" hidden="false" customHeight="true" outlineLevel="0" collapsed="false">
      <c r="A192" s="110"/>
      <c r="B192" s="110"/>
      <c r="C192" s="110"/>
      <c r="D192" s="100"/>
      <c r="E192" s="100"/>
      <c r="F192" s="213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</row>
    <row r="193" customFormat="false" ht="12.75" hidden="false" customHeight="true" outlineLevel="0" collapsed="false">
      <c r="A193" s="110"/>
      <c r="B193" s="110"/>
      <c r="C193" s="110"/>
      <c r="D193" s="100"/>
      <c r="E193" s="100"/>
      <c r="F193" s="213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</row>
    <row r="194" customFormat="false" ht="12.75" hidden="false" customHeight="true" outlineLevel="0" collapsed="false">
      <c r="A194" s="110"/>
      <c r="B194" s="110"/>
      <c r="C194" s="110"/>
      <c r="D194" s="100"/>
      <c r="E194" s="100"/>
      <c r="F194" s="213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</row>
    <row r="195" customFormat="false" ht="12.75" hidden="false" customHeight="true" outlineLevel="0" collapsed="false">
      <c r="A195" s="110"/>
      <c r="B195" s="110"/>
      <c r="C195" s="110"/>
      <c r="D195" s="100"/>
      <c r="E195" s="100"/>
      <c r="F195" s="213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</row>
    <row r="196" customFormat="false" ht="12.75" hidden="false" customHeight="true" outlineLevel="0" collapsed="false">
      <c r="A196" s="110"/>
      <c r="B196" s="110"/>
      <c r="C196" s="110"/>
      <c r="D196" s="100"/>
      <c r="E196" s="100"/>
      <c r="F196" s="213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</row>
    <row r="197" customFormat="false" ht="12.75" hidden="false" customHeight="true" outlineLevel="0" collapsed="false">
      <c r="A197" s="110"/>
      <c r="B197" s="110"/>
      <c r="C197" s="110"/>
      <c r="D197" s="100"/>
      <c r="E197" s="100"/>
      <c r="F197" s="213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</row>
    <row r="198" customFormat="false" ht="12.75" hidden="false" customHeight="true" outlineLevel="0" collapsed="false">
      <c r="A198" s="110"/>
      <c r="B198" s="110"/>
      <c r="C198" s="110"/>
      <c r="D198" s="100"/>
      <c r="E198" s="100"/>
      <c r="F198" s="213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</row>
    <row r="199" customFormat="false" ht="12.75" hidden="false" customHeight="true" outlineLevel="0" collapsed="false">
      <c r="A199" s="110"/>
      <c r="B199" s="110"/>
      <c r="C199" s="110"/>
      <c r="D199" s="100"/>
      <c r="E199" s="100"/>
      <c r="F199" s="213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</row>
    <row r="200" customFormat="false" ht="12.75" hidden="false" customHeight="true" outlineLevel="0" collapsed="false">
      <c r="A200" s="110"/>
      <c r="B200" s="110"/>
      <c r="C200" s="110"/>
      <c r="D200" s="100"/>
      <c r="E200" s="100"/>
      <c r="F200" s="213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</row>
    <row r="201" customFormat="false" ht="12.75" hidden="false" customHeight="true" outlineLevel="0" collapsed="false">
      <c r="A201" s="110"/>
      <c r="B201" s="110"/>
      <c r="C201" s="110"/>
      <c r="D201" s="100"/>
      <c r="E201" s="100"/>
      <c r="F201" s="213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</row>
    <row r="202" customFormat="false" ht="12.75" hidden="false" customHeight="true" outlineLevel="0" collapsed="false">
      <c r="A202" s="110"/>
      <c r="B202" s="110"/>
      <c r="C202" s="110"/>
      <c r="D202" s="100"/>
      <c r="E202" s="100"/>
      <c r="F202" s="213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</row>
    <row r="203" customFormat="false" ht="12.75" hidden="false" customHeight="true" outlineLevel="0" collapsed="false">
      <c r="A203" s="110"/>
      <c r="B203" s="110"/>
      <c r="C203" s="110"/>
      <c r="D203" s="100"/>
      <c r="E203" s="100"/>
      <c r="F203" s="213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</row>
    <row r="204" customFormat="false" ht="12.75" hidden="false" customHeight="true" outlineLevel="0" collapsed="false">
      <c r="A204" s="110"/>
      <c r="B204" s="110"/>
      <c r="C204" s="110"/>
      <c r="D204" s="100"/>
      <c r="E204" s="100"/>
      <c r="F204" s="213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</row>
    <row r="205" customFormat="false" ht="12.75" hidden="false" customHeight="true" outlineLevel="0" collapsed="false">
      <c r="A205" s="110"/>
      <c r="B205" s="110"/>
      <c r="C205" s="110"/>
      <c r="D205" s="100"/>
      <c r="E205" s="100"/>
      <c r="F205" s="213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</row>
    <row r="206" customFormat="false" ht="12.75" hidden="false" customHeight="true" outlineLevel="0" collapsed="false">
      <c r="A206" s="110"/>
      <c r="B206" s="110"/>
      <c r="C206" s="110"/>
      <c r="D206" s="100"/>
      <c r="E206" s="100"/>
      <c r="F206" s="213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</row>
    <row r="207" customFormat="false" ht="12.75" hidden="false" customHeight="true" outlineLevel="0" collapsed="false">
      <c r="A207" s="110"/>
      <c r="B207" s="110"/>
      <c r="C207" s="110"/>
      <c r="D207" s="100"/>
      <c r="E207" s="100"/>
      <c r="F207" s="213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</row>
    <row r="208" customFormat="false" ht="12.75" hidden="false" customHeight="true" outlineLevel="0" collapsed="false">
      <c r="A208" s="110"/>
      <c r="B208" s="110"/>
      <c r="C208" s="110"/>
      <c r="D208" s="100"/>
      <c r="E208" s="100"/>
      <c r="F208" s="213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</row>
    <row r="209" customFormat="false" ht="12.75" hidden="false" customHeight="true" outlineLevel="0" collapsed="false">
      <c r="A209" s="110"/>
      <c r="B209" s="110"/>
      <c r="C209" s="110"/>
      <c r="D209" s="100"/>
      <c r="E209" s="100"/>
      <c r="F209" s="213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</row>
    <row r="210" customFormat="false" ht="12.75" hidden="false" customHeight="true" outlineLevel="0" collapsed="false">
      <c r="A210" s="110"/>
      <c r="B210" s="110"/>
      <c r="C210" s="110"/>
      <c r="D210" s="100"/>
      <c r="E210" s="100"/>
      <c r="F210" s="213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</row>
    <row r="211" customFormat="false" ht="12.75" hidden="false" customHeight="true" outlineLevel="0" collapsed="false">
      <c r="A211" s="110"/>
      <c r="B211" s="110"/>
      <c r="C211" s="110"/>
      <c r="D211" s="100"/>
      <c r="E211" s="100"/>
      <c r="F211" s="213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</row>
    <row r="212" customFormat="false" ht="12.75" hidden="false" customHeight="true" outlineLevel="0" collapsed="false">
      <c r="A212" s="110"/>
      <c r="B212" s="110"/>
      <c r="C212" s="110"/>
      <c r="D212" s="100"/>
      <c r="E212" s="100"/>
      <c r="F212" s="213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</row>
    <row r="213" customFormat="false" ht="12.75" hidden="false" customHeight="true" outlineLevel="0" collapsed="false">
      <c r="A213" s="110"/>
      <c r="B213" s="110"/>
      <c r="C213" s="110"/>
      <c r="D213" s="100"/>
      <c r="E213" s="100"/>
      <c r="F213" s="213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</row>
    <row r="214" customFormat="false" ht="12.75" hidden="false" customHeight="true" outlineLevel="0" collapsed="false">
      <c r="A214" s="110"/>
      <c r="B214" s="110"/>
      <c r="C214" s="110"/>
      <c r="D214" s="100"/>
      <c r="E214" s="100"/>
      <c r="F214" s="213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</row>
    <row r="215" customFormat="false" ht="12.75" hidden="false" customHeight="true" outlineLevel="0" collapsed="false">
      <c r="A215" s="110"/>
      <c r="B215" s="110"/>
      <c r="C215" s="110"/>
      <c r="D215" s="100"/>
      <c r="E215" s="100"/>
      <c r="F215" s="213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</row>
    <row r="216" customFormat="false" ht="12.75" hidden="false" customHeight="true" outlineLevel="0" collapsed="false">
      <c r="A216" s="110"/>
      <c r="B216" s="110"/>
      <c r="C216" s="110"/>
      <c r="D216" s="100"/>
      <c r="E216" s="100"/>
      <c r="F216" s="213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</row>
    <row r="217" customFormat="false" ht="12.75" hidden="false" customHeight="true" outlineLevel="0" collapsed="false">
      <c r="A217" s="110"/>
      <c r="B217" s="110"/>
      <c r="C217" s="110"/>
      <c r="D217" s="100"/>
      <c r="E217" s="100"/>
      <c r="F217" s="213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</row>
    <row r="218" customFormat="false" ht="12.75" hidden="false" customHeight="true" outlineLevel="0" collapsed="false">
      <c r="A218" s="110"/>
      <c r="B218" s="110"/>
      <c r="C218" s="110"/>
      <c r="D218" s="100"/>
      <c r="E218" s="100"/>
      <c r="F218" s="213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</row>
    <row r="219" customFormat="false" ht="12.75" hidden="false" customHeight="true" outlineLevel="0" collapsed="false">
      <c r="A219" s="110"/>
      <c r="B219" s="110"/>
      <c r="C219" s="110"/>
      <c r="D219" s="100"/>
      <c r="E219" s="100"/>
      <c r="F219" s="213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</row>
    <row r="220" customFormat="false" ht="12.75" hidden="false" customHeight="true" outlineLevel="0" collapsed="false">
      <c r="A220" s="110"/>
      <c r="B220" s="110"/>
      <c r="C220" s="110"/>
      <c r="D220" s="100"/>
      <c r="E220" s="100"/>
      <c r="F220" s="213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</row>
    <row r="221" customFormat="false" ht="12.75" hidden="false" customHeight="true" outlineLevel="0" collapsed="false">
      <c r="A221" s="110"/>
      <c r="B221" s="110"/>
      <c r="C221" s="110"/>
      <c r="D221" s="100"/>
      <c r="E221" s="100"/>
      <c r="F221" s="213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</row>
    <row r="222" customFormat="false" ht="12.75" hidden="false" customHeight="true" outlineLevel="0" collapsed="false">
      <c r="A222" s="110"/>
      <c r="B222" s="110"/>
      <c r="C222" s="110"/>
      <c r="D222" s="100"/>
      <c r="E222" s="100"/>
      <c r="F222" s="213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</row>
    <row r="223" customFormat="false" ht="12.75" hidden="false" customHeight="true" outlineLevel="0" collapsed="false">
      <c r="A223" s="110"/>
      <c r="B223" s="110"/>
      <c r="C223" s="110"/>
      <c r="D223" s="100"/>
      <c r="E223" s="100"/>
      <c r="F223" s="213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</row>
    <row r="224" customFormat="false" ht="12.75" hidden="false" customHeight="true" outlineLevel="0" collapsed="false">
      <c r="A224" s="110"/>
      <c r="B224" s="110"/>
      <c r="C224" s="110"/>
      <c r="D224" s="100"/>
      <c r="E224" s="100"/>
      <c r="F224" s="213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</row>
    <row r="225" customFormat="false" ht="12.75" hidden="false" customHeight="true" outlineLevel="0" collapsed="false">
      <c r="A225" s="110"/>
      <c r="B225" s="110"/>
      <c r="C225" s="110"/>
      <c r="D225" s="100"/>
      <c r="E225" s="100"/>
      <c r="F225" s="213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</row>
    <row r="226" customFormat="false" ht="12.75" hidden="false" customHeight="true" outlineLevel="0" collapsed="false">
      <c r="A226" s="110"/>
      <c r="B226" s="110"/>
      <c r="C226" s="110"/>
      <c r="D226" s="100"/>
      <c r="E226" s="100"/>
      <c r="F226" s="213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</row>
    <row r="227" customFormat="false" ht="12.75" hidden="false" customHeight="true" outlineLevel="0" collapsed="false">
      <c r="A227" s="110"/>
      <c r="B227" s="110"/>
      <c r="C227" s="110"/>
      <c r="D227" s="100"/>
      <c r="E227" s="100"/>
      <c r="F227" s="213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</row>
    <row r="228" customFormat="false" ht="12.75" hidden="false" customHeight="true" outlineLevel="0" collapsed="false">
      <c r="A228" s="110"/>
      <c r="B228" s="110"/>
      <c r="C228" s="110"/>
      <c r="D228" s="100"/>
      <c r="E228" s="100"/>
      <c r="F228" s="213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</row>
    <row r="229" customFormat="false" ht="12.75" hidden="false" customHeight="true" outlineLevel="0" collapsed="false">
      <c r="A229" s="110"/>
      <c r="B229" s="110"/>
      <c r="C229" s="110"/>
      <c r="D229" s="100"/>
      <c r="E229" s="100"/>
      <c r="F229" s="213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</row>
    <row r="230" customFormat="false" ht="12.75" hidden="false" customHeight="true" outlineLevel="0" collapsed="false">
      <c r="A230" s="110"/>
      <c r="B230" s="110"/>
      <c r="C230" s="110"/>
      <c r="D230" s="100"/>
      <c r="E230" s="100"/>
      <c r="F230" s="213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</row>
    <row r="231" customFormat="false" ht="12.75" hidden="false" customHeight="true" outlineLevel="0" collapsed="false">
      <c r="A231" s="110"/>
      <c r="B231" s="110"/>
      <c r="C231" s="110"/>
      <c r="D231" s="100"/>
      <c r="E231" s="100"/>
      <c r="F231" s="213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</row>
    <row r="232" customFormat="false" ht="12.75" hidden="false" customHeight="true" outlineLevel="0" collapsed="false">
      <c r="A232" s="110"/>
      <c r="B232" s="110"/>
      <c r="C232" s="110"/>
      <c r="D232" s="100"/>
      <c r="E232" s="100"/>
      <c r="F232" s="213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</row>
    <row r="233" customFormat="false" ht="12.75" hidden="false" customHeight="true" outlineLevel="0" collapsed="false">
      <c r="A233" s="110"/>
      <c r="B233" s="110"/>
      <c r="C233" s="110"/>
      <c r="D233" s="100"/>
      <c r="E233" s="100"/>
      <c r="F233" s="213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</row>
    <row r="234" customFormat="false" ht="12.75" hidden="false" customHeight="true" outlineLevel="0" collapsed="false">
      <c r="A234" s="110"/>
      <c r="B234" s="110"/>
      <c r="C234" s="110"/>
      <c r="D234" s="100"/>
      <c r="E234" s="100"/>
      <c r="F234" s="213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</row>
    <row r="235" customFormat="false" ht="12.75" hidden="false" customHeight="true" outlineLevel="0" collapsed="false">
      <c r="A235" s="110"/>
      <c r="B235" s="110"/>
      <c r="C235" s="110"/>
      <c r="D235" s="100"/>
      <c r="E235" s="100"/>
      <c r="F235" s="213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</row>
    <row r="236" customFormat="false" ht="12.75" hidden="false" customHeight="true" outlineLevel="0" collapsed="false">
      <c r="A236" s="110"/>
      <c r="B236" s="110"/>
      <c r="C236" s="110"/>
      <c r="D236" s="100"/>
      <c r="E236" s="100"/>
      <c r="F236" s="213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</row>
    <row r="237" customFormat="false" ht="12.75" hidden="false" customHeight="true" outlineLevel="0" collapsed="false">
      <c r="A237" s="110"/>
      <c r="B237" s="110"/>
      <c r="C237" s="110"/>
      <c r="D237" s="100"/>
      <c r="E237" s="100"/>
      <c r="F237" s="213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</row>
    <row r="238" customFormat="false" ht="12.75" hidden="false" customHeight="true" outlineLevel="0" collapsed="false">
      <c r="A238" s="110"/>
      <c r="B238" s="110"/>
      <c r="C238" s="110"/>
      <c r="D238" s="100"/>
      <c r="E238" s="100"/>
      <c r="F238" s="213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</row>
    <row r="239" customFormat="false" ht="12.75" hidden="false" customHeight="true" outlineLevel="0" collapsed="false">
      <c r="A239" s="110"/>
      <c r="B239" s="110"/>
      <c r="C239" s="110"/>
      <c r="D239" s="100"/>
      <c r="E239" s="100"/>
      <c r="F239" s="213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</row>
    <row r="240" customFormat="false" ht="12.75" hidden="false" customHeight="true" outlineLevel="0" collapsed="false">
      <c r="A240" s="110"/>
      <c r="B240" s="110"/>
      <c r="C240" s="110"/>
      <c r="D240" s="100"/>
      <c r="E240" s="100"/>
      <c r="F240" s="213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</row>
    <row r="241" customFormat="false" ht="12.75" hidden="false" customHeight="true" outlineLevel="0" collapsed="false">
      <c r="A241" s="110"/>
      <c r="B241" s="110"/>
      <c r="C241" s="110"/>
      <c r="D241" s="100"/>
      <c r="E241" s="100"/>
      <c r="F241" s="213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</row>
    <row r="242" customFormat="false" ht="12.75" hidden="false" customHeight="true" outlineLevel="0" collapsed="false">
      <c r="A242" s="110"/>
      <c r="B242" s="110"/>
      <c r="C242" s="110"/>
      <c r="D242" s="100"/>
      <c r="E242" s="100"/>
      <c r="F242" s="213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</row>
    <row r="243" customFormat="false" ht="12.75" hidden="false" customHeight="true" outlineLevel="0" collapsed="false">
      <c r="A243" s="110"/>
      <c r="B243" s="110"/>
      <c r="C243" s="110"/>
      <c r="D243" s="100"/>
      <c r="E243" s="100"/>
      <c r="F243" s="213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</row>
    <row r="244" customFormat="false" ht="12.75" hidden="false" customHeight="true" outlineLevel="0" collapsed="false">
      <c r="A244" s="110"/>
      <c r="B244" s="110"/>
      <c r="C244" s="110"/>
      <c r="D244" s="100"/>
      <c r="E244" s="100"/>
      <c r="F244" s="213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</row>
    <row r="245" customFormat="false" ht="12.75" hidden="false" customHeight="true" outlineLevel="0" collapsed="false">
      <c r="A245" s="110"/>
      <c r="B245" s="110"/>
      <c r="C245" s="110"/>
      <c r="D245" s="100"/>
      <c r="E245" s="100"/>
      <c r="F245" s="213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</row>
    <row r="246" customFormat="false" ht="12.75" hidden="false" customHeight="true" outlineLevel="0" collapsed="false">
      <c r="A246" s="110"/>
      <c r="B246" s="110"/>
      <c r="C246" s="110"/>
      <c r="D246" s="100"/>
      <c r="E246" s="100"/>
      <c r="F246" s="213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</row>
    <row r="247" customFormat="false" ht="12.75" hidden="false" customHeight="true" outlineLevel="0" collapsed="false">
      <c r="A247" s="110"/>
      <c r="B247" s="110"/>
      <c r="C247" s="110"/>
      <c r="D247" s="100"/>
      <c r="E247" s="100"/>
      <c r="F247" s="213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</row>
    <row r="248" customFormat="false" ht="12.75" hidden="false" customHeight="true" outlineLevel="0" collapsed="false">
      <c r="A248" s="110"/>
      <c r="B248" s="110"/>
      <c r="C248" s="110"/>
      <c r="D248" s="100"/>
      <c r="E248" s="100"/>
      <c r="F248" s="213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</row>
    <row r="249" customFormat="false" ht="12.75" hidden="false" customHeight="true" outlineLevel="0" collapsed="false">
      <c r="A249" s="110"/>
      <c r="B249" s="110"/>
      <c r="C249" s="110"/>
      <c r="D249" s="100"/>
      <c r="E249" s="100"/>
      <c r="F249" s="213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</row>
    <row r="250" customFormat="false" ht="12.75" hidden="false" customHeight="true" outlineLevel="0" collapsed="false">
      <c r="A250" s="110"/>
      <c r="B250" s="110"/>
      <c r="C250" s="110"/>
      <c r="D250" s="100"/>
      <c r="E250" s="100"/>
      <c r="F250" s="213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</row>
    <row r="251" customFormat="false" ht="12.75" hidden="false" customHeight="true" outlineLevel="0" collapsed="false">
      <c r="A251" s="110"/>
      <c r="B251" s="110"/>
      <c r="C251" s="110"/>
      <c r="D251" s="100"/>
      <c r="E251" s="100"/>
      <c r="F251" s="213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</row>
    <row r="252" customFormat="false" ht="12.75" hidden="false" customHeight="true" outlineLevel="0" collapsed="false">
      <c r="A252" s="110"/>
      <c r="B252" s="110"/>
      <c r="C252" s="110"/>
      <c r="D252" s="100"/>
      <c r="E252" s="100"/>
      <c r="F252" s="213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</row>
    <row r="253" customFormat="false" ht="12.75" hidden="false" customHeight="true" outlineLevel="0" collapsed="false">
      <c r="A253" s="110"/>
      <c r="B253" s="110"/>
      <c r="C253" s="110"/>
      <c r="D253" s="100"/>
      <c r="E253" s="100"/>
      <c r="F253" s="213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</row>
    <row r="254" customFormat="false" ht="12.75" hidden="false" customHeight="true" outlineLevel="0" collapsed="false">
      <c r="A254" s="110"/>
      <c r="B254" s="110"/>
      <c r="C254" s="110"/>
      <c r="D254" s="100"/>
      <c r="E254" s="100"/>
      <c r="F254" s="213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</row>
    <row r="255" customFormat="false" ht="12.75" hidden="false" customHeight="true" outlineLevel="0" collapsed="false">
      <c r="A255" s="110"/>
      <c r="B255" s="110"/>
      <c r="C255" s="110"/>
      <c r="D255" s="100"/>
      <c r="E255" s="100"/>
      <c r="F255" s="213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</row>
    <row r="256" customFormat="false" ht="12.75" hidden="false" customHeight="true" outlineLevel="0" collapsed="false">
      <c r="A256" s="110"/>
      <c r="B256" s="110"/>
      <c r="C256" s="110"/>
      <c r="D256" s="100"/>
      <c r="E256" s="100"/>
      <c r="F256" s="213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</row>
    <row r="257" customFormat="false" ht="12.75" hidden="false" customHeight="true" outlineLevel="0" collapsed="false">
      <c r="A257" s="110"/>
      <c r="B257" s="110"/>
      <c r="C257" s="110"/>
      <c r="D257" s="100"/>
      <c r="E257" s="100"/>
      <c r="F257" s="213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</row>
    <row r="258" customFormat="false" ht="12.75" hidden="false" customHeight="true" outlineLevel="0" collapsed="false">
      <c r="A258" s="110"/>
      <c r="B258" s="110"/>
      <c r="C258" s="110"/>
      <c r="D258" s="100"/>
      <c r="E258" s="100"/>
      <c r="F258" s="213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</row>
    <row r="259" customFormat="false" ht="12.75" hidden="false" customHeight="true" outlineLevel="0" collapsed="false">
      <c r="A259" s="110"/>
      <c r="B259" s="110"/>
      <c r="C259" s="110"/>
      <c r="D259" s="100"/>
      <c r="E259" s="100"/>
      <c r="F259" s="213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</row>
    <row r="260" customFormat="false" ht="12.75" hidden="false" customHeight="true" outlineLevel="0" collapsed="false">
      <c r="A260" s="110"/>
      <c r="B260" s="110"/>
      <c r="C260" s="110"/>
      <c r="D260" s="100"/>
      <c r="E260" s="100"/>
      <c r="F260" s="213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</row>
    <row r="261" customFormat="false" ht="12.75" hidden="false" customHeight="true" outlineLevel="0" collapsed="false">
      <c r="A261" s="110"/>
      <c r="B261" s="110"/>
      <c r="C261" s="110"/>
      <c r="D261" s="100"/>
      <c r="E261" s="100"/>
      <c r="F261" s="213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</row>
    <row r="262" customFormat="false" ht="12.75" hidden="false" customHeight="true" outlineLevel="0" collapsed="false">
      <c r="A262" s="110"/>
      <c r="B262" s="110"/>
      <c r="C262" s="110"/>
      <c r="D262" s="100"/>
      <c r="E262" s="100"/>
      <c r="F262" s="213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</row>
    <row r="263" customFormat="false" ht="12.75" hidden="false" customHeight="true" outlineLevel="0" collapsed="false">
      <c r="A263" s="110"/>
      <c r="B263" s="110"/>
      <c r="C263" s="110"/>
      <c r="D263" s="100"/>
      <c r="E263" s="100"/>
      <c r="F263" s="213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</row>
    <row r="264" customFormat="false" ht="12.75" hidden="false" customHeight="true" outlineLevel="0" collapsed="false">
      <c r="A264" s="110"/>
      <c r="B264" s="110"/>
      <c r="C264" s="110"/>
      <c r="D264" s="100"/>
      <c r="E264" s="100"/>
      <c r="F264" s="213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</row>
    <row r="265" customFormat="false" ht="12.75" hidden="false" customHeight="true" outlineLevel="0" collapsed="false">
      <c r="A265" s="110"/>
      <c r="B265" s="110"/>
      <c r="C265" s="110"/>
      <c r="D265" s="100"/>
      <c r="E265" s="100"/>
      <c r="F265" s="213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</row>
    <row r="266" customFormat="false" ht="12.75" hidden="false" customHeight="true" outlineLevel="0" collapsed="false">
      <c r="A266" s="110"/>
      <c r="B266" s="110"/>
      <c r="C266" s="110"/>
      <c r="D266" s="100"/>
      <c r="E266" s="100"/>
      <c r="F266" s="213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</row>
    <row r="267" customFormat="false" ht="12.75" hidden="false" customHeight="true" outlineLevel="0" collapsed="false">
      <c r="A267" s="110"/>
      <c r="B267" s="110"/>
      <c r="C267" s="110"/>
      <c r="D267" s="100"/>
      <c r="E267" s="100"/>
      <c r="F267" s="213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</row>
    <row r="268" customFormat="false" ht="12.75" hidden="false" customHeight="true" outlineLevel="0" collapsed="false">
      <c r="A268" s="110"/>
      <c r="B268" s="110"/>
      <c r="C268" s="110"/>
      <c r="D268" s="100"/>
      <c r="E268" s="100"/>
      <c r="F268" s="213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</row>
    <row r="269" customFormat="false" ht="12.75" hidden="false" customHeight="true" outlineLevel="0" collapsed="false">
      <c r="A269" s="110"/>
      <c r="B269" s="110"/>
      <c r="C269" s="110"/>
      <c r="D269" s="100"/>
      <c r="E269" s="100"/>
      <c r="F269" s="213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</row>
    <row r="270" customFormat="false" ht="12.75" hidden="false" customHeight="true" outlineLevel="0" collapsed="false">
      <c r="A270" s="110"/>
      <c r="B270" s="110"/>
      <c r="C270" s="110"/>
      <c r="D270" s="100"/>
      <c r="E270" s="100"/>
      <c r="F270" s="213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</row>
    <row r="271" customFormat="false" ht="12.75" hidden="false" customHeight="true" outlineLevel="0" collapsed="false">
      <c r="A271" s="110"/>
      <c r="B271" s="110"/>
      <c r="C271" s="110"/>
      <c r="D271" s="100"/>
      <c r="E271" s="100"/>
      <c r="F271" s="213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</row>
    <row r="272" customFormat="false" ht="12.75" hidden="false" customHeight="true" outlineLevel="0" collapsed="false">
      <c r="A272" s="110"/>
      <c r="B272" s="110"/>
      <c r="C272" s="110"/>
      <c r="D272" s="100"/>
      <c r="E272" s="100"/>
      <c r="F272" s="213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</row>
    <row r="273" customFormat="false" ht="12.75" hidden="false" customHeight="true" outlineLevel="0" collapsed="false">
      <c r="A273" s="110"/>
      <c r="B273" s="110"/>
      <c r="C273" s="110"/>
      <c r="D273" s="100"/>
      <c r="E273" s="100"/>
      <c r="F273" s="213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</row>
    <row r="274" customFormat="false" ht="12.75" hidden="false" customHeight="true" outlineLevel="0" collapsed="false">
      <c r="A274" s="110"/>
      <c r="B274" s="110"/>
      <c r="C274" s="110"/>
      <c r="D274" s="100"/>
      <c r="E274" s="100"/>
      <c r="F274" s="213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</row>
    <row r="275" customFormat="false" ht="12.75" hidden="false" customHeight="true" outlineLevel="0" collapsed="false">
      <c r="A275" s="110"/>
      <c r="B275" s="110"/>
      <c r="C275" s="110"/>
      <c r="D275" s="100"/>
      <c r="E275" s="100"/>
      <c r="F275" s="213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</row>
    <row r="276" customFormat="false" ht="12.75" hidden="false" customHeight="true" outlineLevel="0" collapsed="false">
      <c r="A276" s="110"/>
      <c r="B276" s="110"/>
      <c r="C276" s="110"/>
      <c r="D276" s="100"/>
      <c r="E276" s="100"/>
      <c r="F276" s="213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</row>
    <row r="277" customFormat="false" ht="12.75" hidden="false" customHeight="true" outlineLevel="0" collapsed="false">
      <c r="A277" s="110"/>
      <c r="B277" s="110"/>
      <c r="C277" s="110"/>
      <c r="D277" s="100"/>
      <c r="E277" s="100"/>
      <c r="F277" s="213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</row>
    <row r="278" customFormat="false" ht="12.75" hidden="false" customHeight="true" outlineLevel="0" collapsed="false">
      <c r="A278" s="110"/>
      <c r="B278" s="110"/>
      <c r="C278" s="110"/>
      <c r="D278" s="100"/>
      <c r="E278" s="100"/>
      <c r="F278" s="213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</row>
    <row r="279" customFormat="false" ht="12.75" hidden="false" customHeight="true" outlineLevel="0" collapsed="false">
      <c r="A279" s="110"/>
      <c r="B279" s="110"/>
      <c r="C279" s="110"/>
      <c r="D279" s="100"/>
      <c r="E279" s="100"/>
      <c r="F279" s="213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</row>
    <row r="280" customFormat="false" ht="12.75" hidden="false" customHeight="true" outlineLevel="0" collapsed="false">
      <c r="A280" s="110"/>
      <c r="B280" s="110"/>
      <c r="C280" s="110"/>
      <c r="D280" s="100"/>
      <c r="E280" s="100"/>
      <c r="F280" s="213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</row>
    <row r="281" customFormat="false" ht="12.75" hidden="false" customHeight="true" outlineLevel="0" collapsed="false">
      <c r="A281" s="110"/>
      <c r="B281" s="110"/>
      <c r="C281" s="110"/>
      <c r="D281" s="100"/>
      <c r="E281" s="100"/>
      <c r="F281" s="213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</row>
    <row r="282" customFormat="false" ht="12.75" hidden="false" customHeight="true" outlineLevel="0" collapsed="false">
      <c r="A282" s="110"/>
      <c r="B282" s="110"/>
      <c r="C282" s="110"/>
      <c r="D282" s="100"/>
      <c r="E282" s="100"/>
      <c r="F282" s="213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</row>
    <row r="283" customFormat="false" ht="12.75" hidden="false" customHeight="true" outlineLevel="0" collapsed="false">
      <c r="A283" s="110"/>
      <c r="B283" s="110"/>
      <c r="C283" s="110"/>
      <c r="D283" s="100"/>
      <c r="E283" s="100"/>
      <c r="F283" s="213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</row>
    <row r="284" customFormat="false" ht="12.75" hidden="false" customHeight="true" outlineLevel="0" collapsed="false">
      <c r="A284" s="110"/>
      <c r="B284" s="110"/>
      <c r="C284" s="110"/>
      <c r="D284" s="100"/>
      <c r="E284" s="100"/>
      <c r="F284" s="213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</row>
    <row r="285" customFormat="false" ht="12.75" hidden="false" customHeight="true" outlineLevel="0" collapsed="false">
      <c r="A285" s="110"/>
      <c r="B285" s="110"/>
      <c r="C285" s="110"/>
      <c r="D285" s="100"/>
      <c r="E285" s="100"/>
      <c r="F285" s="213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</row>
    <row r="286" customFormat="false" ht="12.75" hidden="false" customHeight="true" outlineLevel="0" collapsed="false">
      <c r="A286" s="110"/>
      <c r="B286" s="110"/>
      <c r="C286" s="110"/>
      <c r="D286" s="100"/>
      <c r="E286" s="100"/>
      <c r="F286" s="213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</row>
    <row r="287" customFormat="false" ht="12.75" hidden="false" customHeight="true" outlineLevel="0" collapsed="false">
      <c r="A287" s="110"/>
      <c r="B287" s="110"/>
      <c r="C287" s="110"/>
      <c r="D287" s="100"/>
      <c r="E287" s="100"/>
      <c r="F287" s="213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</row>
    <row r="288" customFormat="false" ht="12.75" hidden="false" customHeight="true" outlineLevel="0" collapsed="false">
      <c r="A288" s="110"/>
      <c r="B288" s="110"/>
      <c r="C288" s="110"/>
      <c r="D288" s="100"/>
      <c r="E288" s="100"/>
      <c r="F288" s="213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</row>
    <row r="289" customFormat="false" ht="12.75" hidden="false" customHeight="true" outlineLevel="0" collapsed="false">
      <c r="A289" s="110"/>
      <c r="B289" s="110"/>
      <c r="C289" s="110"/>
      <c r="D289" s="100"/>
      <c r="E289" s="100"/>
      <c r="F289" s="213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</row>
    <row r="290" customFormat="false" ht="12.75" hidden="false" customHeight="true" outlineLevel="0" collapsed="false">
      <c r="A290" s="110"/>
      <c r="B290" s="110"/>
      <c r="C290" s="110"/>
      <c r="D290" s="100"/>
      <c r="E290" s="100"/>
      <c r="F290" s="213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</row>
    <row r="291" customFormat="false" ht="12.75" hidden="false" customHeight="true" outlineLevel="0" collapsed="false">
      <c r="A291" s="110"/>
      <c r="B291" s="110"/>
      <c r="C291" s="110"/>
      <c r="D291" s="100"/>
      <c r="E291" s="100"/>
      <c r="F291" s="213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</row>
    <row r="292" customFormat="false" ht="12.75" hidden="false" customHeight="true" outlineLevel="0" collapsed="false">
      <c r="A292" s="110"/>
      <c r="B292" s="110"/>
      <c r="C292" s="110"/>
      <c r="D292" s="100"/>
      <c r="E292" s="100"/>
      <c r="F292" s="213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</row>
    <row r="293" customFormat="false" ht="12.75" hidden="false" customHeight="true" outlineLevel="0" collapsed="false">
      <c r="A293" s="110"/>
      <c r="B293" s="110"/>
      <c r="C293" s="110"/>
      <c r="D293" s="100"/>
      <c r="E293" s="100"/>
      <c r="F293" s="213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</row>
    <row r="294" customFormat="false" ht="12.75" hidden="false" customHeight="true" outlineLevel="0" collapsed="false">
      <c r="A294" s="110"/>
      <c r="B294" s="110"/>
      <c r="C294" s="110"/>
      <c r="D294" s="100"/>
      <c r="E294" s="100"/>
      <c r="F294" s="213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</row>
    <row r="295" customFormat="false" ht="12.75" hidden="false" customHeight="true" outlineLevel="0" collapsed="false">
      <c r="A295" s="110"/>
      <c r="B295" s="110"/>
      <c r="C295" s="110"/>
      <c r="D295" s="100"/>
      <c r="E295" s="100"/>
      <c r="F295" s="213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</row>
    <row r="296" customFormat="false" ht="12.75" hidden="false" customHeight="true" outlineLevel="0" collapsed="false">
      <c r="A296" s="110"/>
      <c r="B296" s="110"/>
      <c r="C296" s="110"/>
      <c r="D296" s="100"/>
      <c r="E296" s="100"/>
      <c r="F296" s="213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</row>
    <row r="297" customFormat="false" ht="12.75" hidden="false" customHeight="true" outlineLevel="0" collapsed="false">
      <c r="A297" s="110"/>
      <c r="B297" s="110"/>
      <c r="C297" s="110"/>
      <c r="D297" s="100"/>
      <c r="E297" s="100"/>
      <c r="F297" s="213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</row>
    <row r="298" customFormat="false" ht="12.75" hidden="false" customHeight="true" outlineLevel="0" collapsed="false">
      <c r="A298" s="110"/>
      <c r="B298" s="110"/>
      <c r="C298" s="110"/>
      <c r="D298" s="100"/>
      <c r="E298" s="100"/>
      <c r="F298" s="213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</row>
    <row r="299" customFormat="false" ht="12.75" hidden="false" customHeight="true" outlineLevel="0" collapsed="false">
      <c r="A299" s="110"/>
      <c r="B299" s="110"/>
      <c r="C299" s="110"/>
      <c r="D299" s="100"/>
      <c r="E299" s="100"/>
      <c r="F299" s="213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</row>
    <row r="300" customFormat="false" ht="12.75" hidden="false" customHeight="true" outlineLevel="0" collapsed="false">
      <c r="A300" s="110"/>
      <c r="B300" s="110"/>
      <c r="C300" s="110"/>
      <c r="D300" s="100"/>
      <c r="E300" s="100"/>
      <c r="F300" s="213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</row>
    <row r="301" customFormat="false" ht="12.75" hidden="false" customHeight="true" outlineLevel="0" collapsed="false">
      <c r="A301" s="110"/>
      <c r="B301" s="110"/>
      <c r="C301" s="110"/>
      <c r="D301" s="100"/>
      <c r="E301" s="100"/>
      <c r="F301" s="213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</row>
    <row r="302" customFormat="false" ht="12.75" hidden="false" customHeight="true" outlineLevel="0" collapsed="false">
      <c r="A302" s="110"/>
      <c r="B302" s="110"/>
      <c r="C302" s="110"/>
      <c r="D302" s="100"/>
      <c r="E302" s="100"/>
      <c r="F302" s="213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</row>
    <row r="303" customFormat="false" ht="12.75" hidden="false" customHeight="true" outlineLevel="0" collapsed="false">
      <c r="A303" s="110"/>
      <c r="B303" s="110"/>
      <c r="C303" s="110"/>
      <c r="D303" s="100"/>
      <c r="E303" s="100"/>
      <c r="F303" s="213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</row>
    <row r="304" customFormat="false" ht="12.75" hidden="false" customHeight="true" outlineLevel="0" collapsed="false">
      <c r="A304" s="110"/>
      <c r="B304" s="110"/>
      <c r="C304" s="110"/>
      <c r="D304" s="100"/>
      <c r="E304" s="100"/>
      <c r="F304" s="213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</row>
    <row r="305" customFormat="false" ht="12.75" hidden="false" customHeight="true" outlineLevel="0" collapsed="false">
      <c r="A305" s="110"/>
      <c r="B305" s="110"/>
      <c r="C305" s="110"/>
      <c r="D305" s="100"/>
      <c r="E305" s="100"/>
      <c r="F305" s="213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</row>
    <row r="306" customFormat="false" ht="12.75" hidden="false" customHeight="true" outlineLevel="0" collapsed="false">
      <c r="A306" s="110"/>
      <c r="B306" s="110"/>
      <c r="C306" s="110"/>
      <c r="D306" s="100"/>
      <c r="E306" s="100"/>
      <c r="F306" s="213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</row>
    <row r="307" customFormat="false" ht="12.75" hidden="false" customHeight="true" outlineLevel="0" collapsed="false">
      <c r="A307" s="110"/>
      <c r="B307" s="110"/>
      <c r="C307" s="110"/>
      <c r="D307" s="100"/>
      <c r="E307" s="100"/>
      <c r="F307" s="213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</row>
    <row r="308" customFormat="false" ht="12.75" hidden="false" customHeight="true" outlineLevel="0" collapsed="false">
      <c r="A308" s="110"/>
      <c r="B308" s="110"/>
      <c r="C308" s="110"/>
      <c r="D308" s="100"/>
      <c r="E308" s="100"/>
      <c r="F308" s="213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</row>
    <row r="309" customFormat="false" ht="12.75" hidden="false" customHeight="true" outlineLevel="0" collapsed="false">
      <c r="A309" s="110"/>
      <c r="B309" s="110"/>
      <c r="C309" s="110"/>
      <c r="D309" s="100"/>
      <c r="E309" s="100"/>
      <c r="F309" s="213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</row>
    <row r="310" customFormat="false" ht="12.75" hidden="false" customHeight="true" outlineLevel="0" collapsed="false">
      <c r="A310" s="110"/>
      <c r="B310" s="110"/>
      <c r="C310" s="110"/>
      <c r="D310" s="100"/>
      <c r="E310" s="100"/>
      <c r="F310" s="213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</row>
    <row r="311" customFormat="false" ht="12.75" hidden="false" customHeight="true" outlineLevel="0" collapsed="false">
      <c r="A311" s="110"/>
      <c r="B311" s="110"/>
      <c r="C311" s="110"/>
      <c r="D311" s="100"/>
      <c r="E311" s="100"/>
      <c r="F311" s="213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</row>
    <row r="312" customFormat="false" ht="12.75" hidden="false" customHeight="true" outlineLevel="0" collapsed="false">
      <c r="A312" s="110"/>
      <c r="B312" s="110"/>
      <c r="C312" s="110"/>
      <c r="D312" s="100"/>
      <c r="E312" s="100"/>
      <c r="F312" s="213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</row>
    <row r="313" customFormat="false" ht="12.75" hidden="false" customHeight="true" outlineLevel="0" collapsed="false">
      <c r="A313" s="110"/>
      <c r="B313" s="110"/>
      <c r="C313" s="110"/>
      <c r="D313" s="100"/>
      <c r="E313" s="100"/>
      <c r="F313" s="213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</row>
    <row r="314" customFormat="false" ht="12.75" hidden="false" customHeight="true" outlineLevel="0" collapsed="false">
      <c r="A314" s="110"/>
      <c r="B314" s="110"/>
      <c r="C314" s="110"/>
      <c r="D314" s="100"/>
      <c r="E314" s="100"/>
      <c r="F314" s="213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</row>
    <row r="315" customFormat="false" ht="12.75" hidden="false" customHeight="true" outlineLevel="0" collapsed="false">
      <c r="A315" s="110"/>
      <c r="B315" s="110"/>
      <c r="C315" s="110"/>
      <c r="D315" s="100"/>
      <c r="E315" s="100"/>
      <c r="F315" s="213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</row>
    <row r="316" customFormat="false" ht="12.75" hidden="false" customHeight="true" outlineLevel="0" collapsed="false">
      <c r="A316" s="110"/>
      <c r="B316" s="110"/>
      <c r="C316" s="110"/>
      <c r="D316" s="100"/>
      <c r="E316" s="100"/>
      <c r="F316" s="213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</row>
    <row r="317" customFormat="false" ht="12.75" hidden="false" customHeight="true" outlineLevel="0" collapsed="false">
      <c r="A317" s="110"/>
      <c r="B317" s="110"/>
      <c r="C317" s="110"/>
      <c r="D317" s="100"/>
      <c r="E317" s="100"/>
      <c r="F317" s="213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</row>
    <row r="318" customFormat="false" ht="12.75" hidden="false" customHeight="true" outlineLevel="0" collapsed="false">
      <c r="A318" s="110"/>
      <c r="B318" s="110"/>
      <c r="C318" s="110"/>
      <c r="D318" s="100"/>
      <c r="E318" s="100"/>
      <c r="F318" s="213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</row>
    <row r="319" customFormat="false" ht="12.75" hidden="false" customHeight="true" outlineLevel="0" collapsed="false">
      <c r="A319" s="110"/>
      <c r="B319" s="110"/>
      <c r="C319" s="110"/>
      <c r="D319" s="100"/>
      <c r="E319" s="100"/>
      <c r="F319" s="213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</row>
    <row r="320" customFormat="false" ht="12.75" hidden="false" customHeight="true" outlineLevel="0" collapsed="false">
      <c r="A320" s="110"/>
      <c r="B320" s="110"/>
      <c r="C320" s="110"/>
      <c r="D320" s="100"/>
      <c r="E320" s="100"/>
      <c r="F320" s="213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</row>
    <row r="321" customFormat="false" ht="12.75" hidden="false" customHeight="true" outlineLevel="0" collapsed="false">
      <c r="A321" s="110"/>
      <c r="B321" s="110"/>
      <c r="C321" s="110"/>
      <c r="D321" s="100"/>
      <c r="E321" s="100"/>
      <c r="F321" s="213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</row>
    <row r="322" customFormat="false" ht="12.75" hidden="false" customHeight="true" outlineLevel="0" collapsed="false">
      <c r="A322" s="110"/>
      <c r="B322" s="110"/>
      <c r="C322" s="110"/>
      <c r="D322" s="100"/>
      <c r="E322" s="100"/>
      <c r="F322" s="213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</row>
    <row r="323" customFormat="false" ht="12.75" hidden="false" customHeight="true" outlineLevel="0" collapsed="false">
      <c r="A323" s="110"/>
      <c r="B323" s="110"/>
      <c r="C323" s="110"/>
      <c r="D323" s="100"/>
      <c r="E323" s="100"/>
      <c r="F323" s="213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</row>
    <row r="324" customFormat="false" ht="12.75" hidden="false" customHeight="true" outlineLevel="0" collapsed="false">
      <c r="A324" s="110"/>
      <c r="B324" s="110"/>
      <c r="C324" s="110"/>
      <c r="D324" s="100"/>
      <c r="E324" s="100"/>
      <c r="F324" s="213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</row>
    <row r="325" customFormat="false" ht="12.75" hidden="false" customHeight="true" outlineLevel="0" collapsed="false">
      <c r="A325" s="110"/>
      <c r="B325" s="110"/>
      <c r="C325" s="110"/>
      <c r="D325" s="100"/>
      <c r="E325" s="100"/>
      <c r="F325" s="213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</row>
    <row r="326" customFormat="false" ht="12.75" hidden="false" customHeight="true" outlineLevel="0" collapsed="false">
      <c r="A326" s="110"/>
      <c r="B326" s="110"/>
      <c r="C326" s="110"/>
      <c r="D326" s="100"/>
      <c r="E326" s="100"/>
      <c r="F326" s="213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</row>
    <row r="327" customFormat="false" ht="12.75" hidden="false" customHeight="true" outlineLevel="0" collapsed="false">
      <c r="A327" s="110"/>
      <c r="B327" s="110"/>
      <c r="C327" s="110"/>
      <c r="D327" s="100"/>
      <c r="E327" s="100"/>
      <c r="F327" s="213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</row>
    <row r="328" customFormat="false" ht="12.75" hidden="false" customHeight="true" outlineLevel="0" collapsed="false">
      <c r="A328" s="110"/>
      <c r="B328" s="110"/>
      <c r="C328" s="110"/>
      <c r="D328" s="100"/>
      <c r="E328" s="100"/>
      <c r="F328" s="213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</row>
    <row r="329" customFormat="false" ht="12.75" hidden="false" customHeight="true" outlineLevel="0" collapsed="false">
      <c r="A329" s="110"/>
      <c r="B329" s="110"/>
      <c r="C329" s="110"/>
      <c r="D329" s="100"/>
      <c r="E329" s="100"/>
      <c r="F329" s="213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</row>
    <row r="330" customFormat="false" ht="12.75" hidden="false" customHeight="true" outlineLevel="0" collapsed="false">
      <c r="A330" s="110"/>
      <c r="B330" s="110"/>
      <c r="C330" s="110"/>
      <c r="D330" s="100"/>
      <c r="E330" s="100"/>
      <c r="F330" s="213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</row>
    <row r="331" customFormat="false" ht="12.75" hidden="false" customHeight="true" outlineLevel="0" collapsed="false">
      <c r="A331" s="110"/>
      <c r="B331" s="110"/>
      <c r="C331" s="110"/>
      <c r="D331" s="100"/>
      <c r="E331" s="100"/>
      <c r="F331" s="213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</row>
    <row r="332" customFormat="false" ht="12.75" hidden="false" customHeight="true" outlineLevel="0" collapsed="false">
      <c r="A332" s="110"/>
      <c r="B332" s="110"/>
      <c r="C332" s="110"/>
      <c r="D332" s="100"/>
      <c r="E332" s="100"/>
      <c r="F332" s="213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</row>
    <row r="333" customFormat="false" ht="12.75" hidden="false" customHeight="true" outlineLevel="0" collapsed="false">
      <c r="A333" s="110"/>
      <c r="B333" s="110"/>
      <c r="C333" s="110"/>
      <c r="D333" s="100"/>
      <c r="E333" s="100"/>
      <c r="F333" s="213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</row>
    <row r="334" customFormat="false" ht="12.75" hidden="false" customHeight="true" outlineLevel="0" collapsed="false">
      <c r="A334" s="110"/>
      <c r="B334" s="110"/>
      <c r="C334" s="110"/>
      <c r="D334" s="100"/>
      <c r="E334" s="100"/>
      <c r="F334" s="213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</row>
    <row r="335" customFormat="false" ht="12.75" hidden="false" customHeight="true" outlineLevel="0" collapsed="false">
      <c r="A335" s="110"/>
      <c r="B335" s="110"/>
      <c r="C335" s="110"/>
      <c r="D335" s="100"/>
      <c r="E335" s="100"/>
      <c r="F335" s="213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</row>
    <row r="336" customFormat="false" ht="12.75" hidden="false" customHeight="true" outlineLevel="0" collapsed="false">
      <c r="A336" s="110"/>
      <c r="B336" s="110"/>
      <c r="C336" s="110"/>
      <c r="D336" s="100"/>
      <c r="E336" s="100"/>
      <c r="F336" s="213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</row>
    <row r="337" customFormat="false" ht="12.75" hidden="false" customHeight="true" outlineLevel="0" collapsed="false">
      <c r="A337" s="110"/>
      <c r="B337" s="110"/>
      <c r="C337" s="110"/>
      <c r="D337" s="100"/>
      <c r="E337" s="100"/>
      <c r="F337" s="213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</row>
    <row r="338" customFormat="false" ht="12.75" hidden="false" customHeight="true" outlineLevel="0" collapsed="false">
      <c r="A338" s="110"/>
      <c r="B338" s="110"/>
      <c r="C338" s="110"/>
      <c r="D338" s="100"/>
      <c r="E338" s="100"/>
      <c r="F338" s="213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</row>
    <row r="339" customFormat="false" ht="12.75" hidden="false" customHeight="true" outlineLevel="0" collapsed="false">
      <c r="A339" s="110"/>
      <c r="B339" s="110"/>
      <c r="C339" s="110"/>
      <c r="D339" s="100"/>
      <c r="E339" s="100"/>
      <c r="F339" s="213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</row>
    <row r="340" customFormat="false" ht="12.75" hidden="false" customHeight="true" outlineLevel="0" collapsed="false">
      <c r="A340" s="110"/>
      <c r="B340" s="110"/>
      <c r="C340" s="110"/>
      <c r="D340" s="100"/>
      <c r="E340" s="100"/>
      <c r="F340" s="213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</row>
    <row r="341" customFormat="false" ht="12.75" hidden="false" customHeight="true" outlineLevel="0" collapsed="false">
      <c r="A341" s="110"/>
      <c r="B341" s="110"/>
      <c r="C341" s="110"/>
      <c r="D341" s="100"/>
      <c r="E341" s="100"/>
      <c r="F341" s="213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</row>
    <row r="342" customFormat="false" ht="12.75" hidden="false" customHeight="true" outlineLevel="0" collapsed="false">
      <c r="A342" s="110"/>
      <c r="B342" s="110"/>
      <c r="C342" s="110"/>
      <c r="D342" s="100"/>
      <c r="E342" s="100"/>
      <c r="F342" s="213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</row>
    <row r="343" customFormat="false" ht="12.75" hidden="false" customHeight="true" outlineLevel="0" collapsed="false">
      <c r="A343" s="110"/>
      <c r="B343" s="110"/>
      <c r="C343" s="110"/>
      <c r="D343" s="100"/>
      <c r="E343" s="100"/>
      <c r="F343" s="213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</row>
    <row r="344" customFormat="false" ht="12.75" hidden="false" customHeight="true" outlineLevel="0" collapsed="false">
      <c r="A344" s="110"/>
      <c r="B344" s="110"/>
      <c r="C344" s="110"/>
      <c r="D344" s="100"/>
      <c r="E344" s="100"/>
      <c r="F344" s="213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</row>
    <row r="345" customFormat="false" ht="12.75" hidden="false" customHeight="true" outlineLevel="0" collapsed="false">
      <c r="A345" s="110"/>
      <c r="B345" s="110"/>
      <c r="C345" s="110"/>
      <c r="D345" s="100"/>
      <c r="E345" s="100"/>
      <c r="F345" s="213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</row>
    <row r="346" customFormat="false" ht="12.75" hidden="false" customHeight="true" outlineLevel="0" collapsed="false">
      <c r="A346" s="110"/>
      <c r="B346" s="110"/>
      <c r="C346" s="110"/>
      <c r="D346" s="100"/>
      <c r="E346" s="100"/>
      <c r="F346" s="213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</row>
    <row r="347" customFormat="false" ht="12.75" hidden="false" customHeight="true" outlineLevel="0" collapsed="false">
      <c r="A347" s="110"/>
      <c r="B347" s="110"/>
      <c r="C347" s="110"/>
      <c r="D347" s="100"/>
      <c r="E347" s="100"/>
      <c r="F347" s="213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</row>
    <row r="348" customFormat="false" ht="12.75" hidden="false" customHeight="true" outlineLevel="0" collapsed="false">
      <c r="A348" s="110"/>
      <c r="B348" s="110"/>
      <c r="C348" s="110"/>
      <c r="D348" s="100"/>
      <c r="E348" s="100"/>
      <c r="F348" s="213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</row>
    <row r="349" customFormat="false" ht="12.75" hidden="false" customHeight="true" outlineLevel="0" collapsed="false">
      <c r="A349" s="110"/>
      <c r="B349" s="110"/>
      <c r="C349" s="110"/>
      <c r="D349" s="100"/>
      <c r="E349" s="100"/>
      <c r="F349" s="213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</row>
    <row r="350" customFormat="false" ht="12.75" hidden="false" customHeight="true" outlineLevel="0" collapsed="false">
      <c r="A350" s="110"/>
      <c r="B350" s="110"/>
      <c r="C350" s="110"/>
      <c r="D350" s="100"/>
      <c r="E350" s="100"/>
      <c r="F350" s="213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</row>
    <row r="351" customFormat="false" ht="12.75" hidden="false" customHeight="true" outlineLevel="0" collapsed="false">
      <c r="A351" s="110"/>
      <c r="B351" s="110"/>
      <c r="C351" s="110"/>
      <c r="D351" s="100"/>
      <c r="E351" s="100"/>
      <c r="F351" s="213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</row>
    <row r="352" customFormat="false" ht="12.75" hidden="false" customHeight="true" outlineLevel="0" collapsed="false">
      <c r="A352" s="110"/>
      <c r="B352" s="110"/>
      <c r="C352" s="110"/>
      <c r="D352" s="100"/>
      <c r="E352" s="100"/>
      <c r="F352" s="213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</row>
    <row r="353" customFormat="false" ht="12.75" hidden="false" customHeight="true" outlineLevel="0" collapsed="false">
      <c r="A353" s="110"/>
      <c r="B353" s="110"/>
      <c r="C353" s="110"/>
      <c r="D353" s="100"/>
      <c r="E353" s="100"/>
      <c r="F353" s="213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</row>
    <row r="354" customFormat="false" ht="12.75" hidden="false" customHeight="true" outlineLevel="0" collapsed="false">
      <c r="A354" s="110"/>
      <c r="B354" s="110"/>
      <c r="C354" s="110"/>
      <c r="D354" s="100"/>
      <c r="E354" s="100"/>
      <c r="F354" s="213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</row>
    <row r="355" customFormat="false" ht="12.75" hidden="false" customHeight="true" outlineLevel="0" collapsed="false">
      <c r="A355" s="110"/>
      <c r="B355" s="110"/>
      <c r="C355" s="110"/>
      <c r="D355" s="100"/>
      <c r="E355" s="100"/>
      <c r="F355" s="213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</row>
    <row r="356" customFormat="false" ht="12.75" hidden="false" customHeight="true" outlineLevel="0" collapsed="false">
      <c r="A356" s="110"/>
      <c r="B356" s="110"/>
      <c r="C356" s="110"/>
      <c r="D356" s="100"/>
      <c r="E356" s="100"/>
      <c r="F356" s="213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</row>
    <row r="357" customFormat="false" ht="12.75" hidden="false" customHeight="true" outlineLevel="0" collapsed="false">
      <c r="A357" s="110"/>
      <c r="B357" s="110"/>
      <c r="C357" s="110"/>
      <c r="D357" s="100"/>
      <c r="E357" s="100"/>
      <c r="F357" s="213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</row>
    <row r="358" customFormat="false" ht="12.75" hidden="false" customHeight="true" outlineLevel="0" collapsed="false">
      <c r="A358" s="110"/>
      <c r="B358" s="110"/>
      <c r="C358" s="110"/>
      <c r="D358" s="100"/>
      <c r="E358" s="100"/>
      <c r="F358" s="213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</row>
    <row r="359" customFormat="false" ht="12.75" hidden="false" customHeight="true" outlineLevel="0" collapsed="false">
      <c r="A359" s="110"/>
      <c r="B359" s="110"/>
      <c r="C359" s="110"/>
      <c r="D359" s="100"/>
      <c r="E359" s="100"/>
      <c r="F359" s="213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</row>
    <row r="360" customFormat="false" ht="12.75" hidden="false" customHeight="true" outlineLevel="0" collapsed="false">
      <c r="A360" s="110"/>
      <c r="B360" s="110"/>
      <c r="C360" s="110"/>
      <c r="D360" s="100"/>
      <c r="E360" s="100"/>
      <c r="F360" s="213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</row>
    <row r="361" customFormat="false" ht="12.75" hidden="false" customHeight="true" outlineLevel="0" collapsed="false">
      <c r="A361" s="110"/>
      <c r="B361" s="110"/>
      <c r="C361" s="110"/>
      <c r="D361" s="100"/>
      <c r="E361" s="100"/>
      <c r="F361" s="213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</row>
    <row r="362" customFormat="false" ht="12.75" hidden="false" customHeight="true" outlineLevel="0" collapsed="false">
      <c r="A362" s="110"/>
      <c r="B362" s="110"/>
      <c r="C362" s="110"/>
      <c r="D362" s="100"/>
      <c r="E362" s="100"/>
      <c r="F362" s="213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</row>
    <row r="363" customFormat="false" ht="12.75" hidden="false" customHeight="true" outlineLevel="0" collapsed="false">
      <c r="A363" s="110"/>
      <c r="B363" s="110"/>
      <c r="C363" s="110"/>
      <c r="D363" s="100"/>
      <c r="E363" s="100"/>
      <c r="F363" s="213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</row>
    <row r="364" customFormat="false" ht="12.75" hidden="false" customHeight="true" outlineLevel="0" collapsed="false">
      <c r="A364" s="110"/>
      <c r="B364" s="110"/>
      <c r="C364" s="110"/>
      <c r="D364" s="100"/>
      <c r="E364" s="100"/>
      <c r="F364" s="213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</row>
    <row r="365" customFormat="false" ht="12.75" hidden="false" customHeight="true" outlineLevel="0" collapsed="false">
      <c r="A365" s="110"/>
      <c r="B365" s="110"/>
      <c r="C365" s="110"/>
      <c r="D365" s="100"/>
      <c r="E365" s="100"/>
      <c r="F365" s="213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</row>
    <row r="366" customFormat="false" ht="12.75" hidden="false" customHeight="true" outlineLevel="0" collapsed="false">
      <c r="A366" s="110"/>
      <c r="B366" s="110"/>
      <c r="C366" s="110"/>
      <c r="D366" s="100"/>
      <c r="E366" s="100"/>
      <c r="F366" s="213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</row>
    <row r="367" customFormat="false" ht="12.75" hidden="false" customHeight="true" outlineLevel="0" collapsed="false">
      <c r="A367" s="110"/>
      <c r="B367" s="110"/>
      <c r="C367" s="110"/>
      <c r="D367" s="100"/>
      <c r="E367" s="100"/>
      <c r="F367" s="213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</row>
    <row r="368" customFormat="false" ht="12.75" hidden="false" customHeight="true" outlineLevel="0" collapsed="false">
      <c r="A368" s="110"/>
      <c r="B368" s="110"/>
      <c r="C368" s="110"/>
      <c r="D368" s="100"/>
      <c r="E368" s="100"/>
      <c r="F368" s="213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</row>
    <row r="369" customFormat="false" ht="12.75" hidden="false" customHeight="true" outlineLevel="0" collapsed="false">
      <c r="A369" s="110"/>
      <c r="B369" s="110"/>
      <c r="C369" s="110"/>
      <c r="D369" s="100"/>
      <c r="E369" s="100"/>
      <c r="F369" s="213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</row>
    <row r="370" customFormat="false" ht="12.75" hidden="false" customHeight="true" outlineLevel="0" collapsed="false">
      <c r="A370" s="110"/>
      <c r="B370" s="110"/>
      <c r="C370" s="110"/>
      <c r="D370" s="100"/>
      <c r="E370" s="100"/>
      <c r="F370" s="213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</row>
    <row r="371" customFormat="false" ht="12.75" hidden="false" customHeight="true" outlineLevel="0" collapsed="false">
      <c r="A371" s="110"/>
      <c r="B371" s="110"/>
      <c r="C371" s="110"/>
      <c r="D371" s="100"/>
      <c r="E371" s="100"/>
      <c r="F371" s="213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</row>
    <row r="372" customFormat="false" ht="12.75" hidden="false" customHeight="true" outlineLevel="0" collapsed="false">
      <c r="A372" s="110"/>
      <c r="B372" s="110"/>
      <c r="C372" s="110"/>
      <c r="D372" s="100"/>
      <c r="E372" s="100"/>
      <c r="F372" s="213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</row>
    <row r="373" customFormat="false" ht="12.75" hidden="false" customHeight="true" outlineLevel="0" collapsed="false">
      <c r="A373" s="110"/>
      <c r="B373" s="110"/>
      <c r="C373" s="110"/>
      <c r="D373" s="100"/>
      <c r="E373" s="100"/>
      <c r="F373" s="213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</row>
    <row r="374" customFormat="false" ht="12.75" hidden="false" customHeight="true" outlineLevel="0" collapsed="false">
      <c r="A374" s="110"/>
      <c r="B374" s="110"/>
      <c r="C374" s="110"/>
      <c r="D374" s="100"/>
      <c r="E374" s="100"/>
      <c r="F374" s="213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</row>
    <row r="375" customFormat="false" ht="12.75" hidden="false" customHeight="true" outlineLevel="0" collapsed="false">
      <c r="A375" s="110"/>
      <c r="B375" s="110"/>
      <c r="C375" s="110"/>
      <c r="D375" s="100"/>
      <c r="E375" s="100"/>
      <c r="F375" s="213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</row>
    <row r="376" customFormat="false" ht="12.75" hidden="false" customHeight="true" outlineLevel="0" collapsed="false">
      <c r="A376" s="110"/>
      <c r="B376" s="110"/>
      <c r="C376" s="110"/>
      <c r="D376" s="100"/>
      <c r="E376" s="100"/>
      <c r="F376" s="213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</row>
    <row r="377" customFormat="false" ht="12.75" hidden="false" customHeight="true" outlineLevel="0" collapsed="false">
      <c r="A377" s="110"/>
      <c r="B377" s="110"/>
      <c r="C377" s="110"/>
      <c r="D377" s="100"/>
      <c r="E377" s="100"/>
      <c r="F377" s="213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</row>
    <row r="378" customFormat="false" ht="12.75" hidden="false" customHeight="true" outlineLevel="0" collapsed="false">
      <c r="A378" s="110"/>
      <c r="B378" s="110"/>
      <c r="C378" s="110"/>
      <c r="D378" s="100"/>
      <c r="E378" s="100"/>
      <c r="F378" s="213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</row>
    <row r="379" customFormat="false" ht="12.75" hidden="false" customHeight="true" outlineLevel="0" collapsed="false">
      <c r="A379" s="110"/>
      <c r="B379" s="110"/>
      <c r="C379" s="110"/>
      <c r="D379" s="100"/>
      <c r="E379" s="100"/>
      <c r="F379" s="213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</row>
    <row r="380" customFormat="false" ht="12.75" hidden="false" customHeight="true" outlineLevel="0" collapsed="false">
      <c r="A380" s="110"/>
      <c r="B380" s="110"/>
      <c r="C380" s="110"/>
      <c r="D380" s="100"/>
      <c r="E380" s="100"/>
      <c r="F380" s="213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</row>
    <row r="381" customFormat="false" ht="12.75" hidden="false" customHeight="true" outlineLevel="0" collapsed="false">
      <c r="A381" s="110"/>
      <c r="B381" s="110"/>
      <c r="C381" s="110"/>
      <c r="D381" s="100"/>
      <c r="E381" s="100"/>
      <c r="F381" s="213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</row>
    <row r="382" customFormat="false" ht="12.75" hidden="false" customHeight="true" outlineLevel="0" collapsed="false">
      <c r="A382" s="110"/>
      <c r="B382" s="110"/>
      <c r="C382" s="110"/>
      <c r="D382" s="100"/>
      <c r="E382" s="100"/>
      <c r="F382" s="213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</row>
    <row r="383" customFormat="false" ht="12.75" hidden="false" customHeight="true" outlineLevel="0" collapsed="false">
      <c r="A383" s="110"/>
      <c r="B383" s="110"/>
      <c r="C383" s="110"/>
      <c r="D383" s="100"/>
      <c r="E383" s="100"/>
      <c r="F383" s="213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</row>
    <row r="384" customFormat="false" ht="12.75" hidden="false" customHeight="true" outlineLevel="0" collapsed="false">
      <c r="A384" s="110"/>
      <c r="B384" s="110"/>
      <c r="C384" s="110"/>
      <c r="D384" s="100"/>
      <c r="E384" s="100"/>
      <c r="F384" s="213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</row>
    <row r="385" customFormat="false" ht="12.75" hidden="false" customHeight="true" outlineLevel="0" collapsed="false">
      <c r="A385" s="110"/>
      <c r="B385" s="110"/>
      <c r="C385" s="110"/>
      <c r="D385" s="100"/>
      <c r="E385" s="100"/>
      <c r="F385" s="213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</row>
    <row r="386" customFormat="false" ht="12.75" hidden="false" customHeight="true" outlineLevel="0" collapsed="false">
      <c r="A386" s="110"/>
      <c r="B386" s="110"/>
      <c r="C386" s="110"/>
      <c r="D386" s="100"/>
      <c r="E386" s="100"/>
      <c r="F386" s="213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</row>
    <row r="387" customFormat="false" ht="12.75" hidden="false" customHeight="true" outlineLevel="0" collapsed="false">
      <c r="A387" s="110"/>
      <c r="B387" s="110"/>
      <c r="C387" s="110"/>
      <c r="D387" s="100"/>
      <c r="E387" s="100"/>
      <c r="F387" s="213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</row>
    <row r="388" customFormat="false" ht="12.75" hidden="false" customHeight="true" outlineLevel="0" collapsed="false">
      <c r="A388" s="110"/>
      <c r="B388" s="110"/>
      <c r="C388" s="110"/>
      <c r="D388" s="100"/>
      <c r="E388" s="100"/>
      <c r="F388" s="213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</row>
    <row r="389" customFormat="false" ht="12.75" hidden="false" customHeight="true" outlineLevel="0" collapsed="false">
      <c r="A389" s="110"/>
      <c r="B389" s="110"/>
      <c r="C389" s="110"/>
      <c r="D389" s="100"/>
      <c r="E389" s="100"/>
      <c r="F389" s="213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</row>
    <row r="390" customFormat="false" ht="12.75" hidden="false" customHeight="true" outlineLevel="0" collapsed="false">
      <c r="A390" s="110"/>
      <c r="B390" s="110"/>
      <c r="C390" s="110"/>
      <c r="D390" s="100"/>
      <c r="E390" s="100"/>
      <c r="F390" s="213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</row>
    <row r="391" customFormat="false" ht="12.75" hidden="false" customHeight="true" outlineLevel="0" collapsed="false">
      <c r="A391" s="110"/>
      <c r="B391" s="110"/>
      <c r="C391" s="110"/>
      <c r="D391" s="100"/>
      <c r="E391" s="100"/>
      <c r="F391" s="213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</row>
    <row r="392" customFormat="false" ht="12.75" hidden="false" customHeight="true" outlineLevel="0" collapsed="false">
      <c r="A392" s="110"/>
      <c r="B392" s="110"/>
      <c r="C392" s="110"/>
      <c r="D392" s="100"/>
      <c r="E392" s="100"/>
      <c r="F392" s="213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</row>
    <row r="393" customFormat="false" ht="12.75" hidden="false" customHeight="true" outlineLevel="0" collapsed="false">
      <c r="A393" s="110"/>
      <c r="B393" s="110"/>
      <c r="C393" s="110"/>
      <c r="D393" s="100"/>
      <c r="E393" s="100"/>
      <c r="F393" s="213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</row>
    <row r="394" customFormat="false" ht="12.75" hidden="false" customHeight="true" outlineLevel="0" collapsed="false">
      <c r="A394" s="110"/>
      <c r="B394" s="110"/>
      <c r="C394" s="110"/>
      <c r="D394" s="100"/>
      <c r="E394" s="100"/>
      <c r="F394" s="213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</row>
    <row r="395" customFormat="false" ht="12.75" hidden="false" customHeight="true" outlineLevel="0" collapsed="false">
      <c r="A395" s="110"/>
      <c r="B395" s="110"/>
      <c r="C395" s="110"/>
      <c r="D395" s="100"/>
      <c r="E395" s="100"/>
      <c r="F395" s="213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</row>
    <row r="396" customFormat="false" ht="12.75" hidden="false" customHeight="true" outlineLevel="0" collapsed="false">
      <c r="A396" s="110"/>
      <c r="B396" s="110"/>
      <c r="C396" s="110"/>
      <c r="D396" s="100"/>
      <c r="E396" s="100"/>
      <c r="F396" s="213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</row>
    <row r="397" customFormat="false" ht="12.75" hidden="false" customHeight="true" outlineLevel="0" collapsed="false">
      <c r="A397" s="110"/>
      <c r="B397" s="110"/>
      <c r="C397" s="110"/>
      <c r="D397" s="100"/>
      <c r="E397" s="100"/>
      <c r="F397" s="213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</row>
    <row r="398" customFormat="false" ht="12.75" hidden="false" customHeight="true" outlineLevel="0" collapsed="false">
      <c r="A398" s="110"/>
      <c r="B398" s="110"/>
      <c r="C398" s="110"/>
      <c r="D398" s="100"/>
      <c r="E398" s="100"/>
      <c r="F398" s="213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</row>
    <row r="399" customFormat="false" ht="12.75" hidden="false" customHeight="true" outlineLevel="0" collapsed="false">
      <c r="A399" s="110"/>
      <c r="B399" s="110"/>
      <c r="C399" s="110"/>
      <c r="D399" s="100"/>
      <c r="E399" s="100"/>
      <c r="F399" s="213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</row>
    <row r="400" customFormat="false" ht="12.75" hidden="false" customHeight="true" outlineLevel="0" collapsed="false">
      <c r="A400" s="110"/>
      <c r="B400" s="110"/>
      <c r="C400" s="110"/>
      <c r="D400" s="100"/>
      <c r="E400" s="100"/>
      <c r="F400" s="213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</row>
    <row r="401" customFormat="false" ht="12.75" hidden="false" customHeight="true" outlineLevel="0" collapsed="false">
      <c r="A401" s="110"/>
      <c r="B401" s="110"/>
      <c r="C401" s="110"/>
      <c r="D401" s="100"/>
      <c r="E401" s="100"/>
      <c r="F401" s="213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</row>
    <row r="402" customFormat="false" ht="12.75" hidden="false" customHeight="true" outlineLevel="0" collapsed="false">
      <c r="A402" s="110"/>
      <c r="B402" s="110"/>
      <c r="C402" s="110"/>
      <c r="D402" s="100"/>
      <c r="E402" s="100"/>
      <c r="F402" s="213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</row>
    <row r="403" customFormat="false" ht="12.75" hidden="false" customHeight="true" outlineLevel="0" collapsed="false">
      <c r="A403" s="110"/>
      <c r="B403" s="110"/>
      <c r="C403" s="110"/>
      <c r="D403" s="100"/>
      <c r="E403" s="100"/>
      <c r="F403" s="213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</row>
    <row r="404" customFormat="false" ht="12.75" hidden="false" customHeight="true" outlineLevel="0" collapsed="false">
      <c r="A404" s="110"/>
      <c r="B404" s="110"/>
      <c r="C404" s="110"/>
      <c r="D404" s="100"/>
      <c r="E404" s="100"/>
      <c r="F404" s="213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</row>
    <row r="405" customFormat="false" ht="12.75" hidden="false" customHeight="true" outlineLevel="0" collapsed="false">
      <c r="A405" s="110"/>
      <c r="B405" s="110"/>
      <c r="C405" s="110"/>
      <c r="D405" s="100"/>
      <c r="E405" s="100"/>
      <c r="F405" s="213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</row>
    <row r="406" customFormat="false" ht="12.75" hidden="false" customHeight="true" outlineLevel="0" collapsed="false">
      <c r="A406" s="110"/>
      <c r="B406" s="110"/>
      <c r="C406" s="110"/>
      <c r="D406" s="100"/>
      <c r="E406" s="100"/>
      <c r="F406" s="213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</row>
    <row r="407" customFormat="false" ht="12.75" hidden="false" customHeight="true" outlineLevel="0" collapsed="false">
      <c r="A407" s="110"/>
      <c r="B407" s="110"/>
      <c r="C407" s="110"/>
      <c r="D407" s="100"/>
      <c r="E407" s="100"/>
      <c r="F407" s="213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</row>
    <row r="408" customFormat="false" ht="12.75" hidden="false" customHeight="true" outlineLevel="0" collapsed="false">
      <c r="A408" s="110"/>
      <c r="B408" s="110"/>
      <c r="C408" s="110"/>
      <c r="D408" s="100"/>
      <c r="E408" s="100"/>
      <c r="F408" s="213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</row>
    <row r="409" customFormat="false" ht="12.75" hidden="false" customHeight="true" outlineLevel="0" collapsed="false">
      <c r="A409" s="110"/>
      <c r="B409" s="110"/>
      <c r="C409" s="110"/>
      <c r="D409" s="100"/>
      <c r="E409" s="100"/>
      <c r="F409" s="213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</row>
    <row r="410" customFormat="false" ht="12.75" hidden="false" customHeight="true" outlineLevel="0" collapsed="false">
      <c r="A410" s="110"/>
      <c r="B410" s="110"/>
      <c r="C410" s="110"/>
      <c r="D410" s="100"/>
      <c r="E410" s="100"/>
      <c r="F410" s="213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</row>
    <row r="411" customFormat="false" ht="12.75" hidden="false" customHeight="true" outlineLevel="0" collapsed="false">
      <c r="A411" s="110"/>
      <c r="B411" s="110"/>
      <c r="C411" s="110"/>
      <c r="D411" s="100"/>
      <c r="E411" s="100"/>
      <c r="F411" s="213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</row>
    <row r="412" customFormat="false" ht="12.75" hidden="false" customHeight="true" outlineLevel="0" collapsed="false">
      <c r="A412" s="110"/>
      <c r="B412" s="110"/>
      <c r="C412" s="110"/>
      <c r="D412" s="100"/>
      <c r="E412" s="100"/>
      <c r="F412" s="213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</row>
    <row r="413" customFormat="false" ht="12.75" hidden="false" customHeight="true" outlineLevel="0" collapsed="false">
      <c r="A413" s="110"/>
      <c r="B413" s="110"/>
      <c r="C413" s="110"/>
      <c r="D413" s="100"/>
      <c r="E413" s="100"/>
      <c r="F413" s="213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</row>
    <row r="414" customFormat="false" ht="12.75" hidden="false" customHeight="true" outlineLevel="0" collapsed="false">
      <c r="A414" s="110"/>
      <c r="B414" s="110"/>
      <c r="C414" s="110"/>
      <c r="D414" s="100"/>
      <c r="E414" s="100"/>
      <c r="F414" s="213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</row>
    <row r="415" customFormat="false" ht="12.75" hidden="false" customHeight="true" outlineLevel="0" collapsed="false">
      <c r="A415" s="110"/>
      <c r="B415" s="110"/>
      <c r="C415" s="110"/>
      <c r="D415" s="100"/>
      <c r="E415" s="100"/>
      <c r="F415" s="213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</row>
    <row r="416" customFormat="false" ht="12.75" hidden="false" customHeight="true" outlineLevel="0" collapsed="false">
      <c r="A416" s="110"/>
      <c r="B416" s="110"/>
      <c r="C416" s="110"/>
      <c r="D416" s="100"/>
      <c r="E416" s="100"/>
      <c r="F416" s="213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</row>
    <row r="417" customFormat="false" ht="12.75" hidden="false" customHeight="true" outlineLevel="0" collapsed="false">
      <c r="A417" s="110"/>
      <c r="B417" s="110"/>
      <c r="C417" s="110"/>
      <c r="D417" s="100"/>
      <c r="E417" s="100"/>
      <c r="F417" s="213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</row>
    <row r="418" customFormat="false" ht="12.75" hidden="false" customHeight="true" outlineLevel="0" collapsed="false">
      <c r="A418" s="110"/>
      <c r="B418" s="110"/>
      <c r="C418" s="110"/>
      <c r="D418" s="100"/>
      <c r="E418" s="100"/>
      <c r="F418" s="213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</row>
    <row r="419" customFormat="false" ht="12.75" hidden="false" customHeight="true" outlineLevel="0" collapsed="false">
      <c r="A419" s="110"/>
      <c r="B419" s="110"/>
      <c r="C419" s="110"/>
      <c r="D419" s="100"/>
      <c r="E419" s="100"/>
      <c r="F419" s="213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</row>
    <row r="420" customFormat="false" ht="12.75" hidden="false" customHeight="true" outlineLevel="0" collapsed="false">
      <c r="A420" s="110"/>
      <c r="B420" s="110"/>
      <c r="C420" s="110"/>
      <c r="D420" s="100"/>
      <c r="E420" s="100"/>
      <c r="F420" s="213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</row>
    <row r="421" customFormat="false" ht="12.75" hidden="false" customHeight="true" outlineLevel="0" collapsed="false">
      <c r="A421" s="110"/>
      <c r="B421" s="110"/>
      <c r="C421" s="110"/>
      <c r="D421" s="100"/>
      <c r="E421" s="100"/>
      <c r="F421" s="213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</row>
    <row r="422" customFormat="false" ht="12.75" hidden="false" customHeight="true" outlineLevel="0" collapsed="false">
      <c r="A422" s="110"/>
      <c r="B422" s="110"/>
      <c r="C422" s="110"/>
      <c r="D422" s="100"/>
      <c r="E422" s="100"/>
      <c r="F422" s="213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</row>
    <row r="423" customFormat="false" ht="12.75" hidden="false" customHeight="true" outlineLevel="0" collapsed="false">
      <c r="A423" s="110"/>
      <c r="B423" s="110"/>
      <c r="C423" s="110"/>
      <c r="D423" s="100"/>
      <c r="E423" s="100"/>
      <c r="F423" s="213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</row>
    <row r="424" customFormat="false" ht="12.75" hidden="false" customHeight="true" outlineLevel="0" collapsed="false">
      <c r="A424" s="110"/>
      <c r="B424" s="110"/>
      <c r="C424" s="110"/>
      <c r="D424" s="100"/>
      <c r="E424" s="100"/>
      <c r="F424" s="213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</row>
    <row r="425" customFormat="false" ht="12.75" hidden="false" customHeight="true" outlineLevel="0" collapsed="false">
      <c r="A425" s="110"/>
      <c r="B425" s="110"/>
      <c r="C425" s="110"/>
      <c r="D425" s="100"/>
      <c r="E425" s="100"/>
      <c r="F425" s="213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</row>
    <row r="426" customFormat="false" ht="12.75" hidden="false" customHeight="true" outlineLevel="0" collapsed="false">
      <c r="A426" s="110"/>
      <c r="B426" s="110"/>
      <c r="C426" s="110"/>
      <c r="D426" s="100"/>
      <c r="E426" s="100"/>
      <c r="F426" s="213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</row>
    <row r="427" customFormat="false" ht="12.75" hidden="false" customHeight="true" outlineLevel="0" collapsed="false">
      <c r="A427" s="110"/>
      <c r="B427" s="110"/>
      <c r="C427" s="110"/>
      <c r="D427" s="100"/>
      <c r="E427" s="100"/>
      <c r="F427" s="213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</row>
    <row r="428" customFormat="false" ht="12.75" hidden="false" customHeight="true" outlineLevel="0" collapsed="false">
      <c r="A428" s="110"/>
      <c r="B428" s="110"/>
      <c r="C428" s="110"/>
      <c r="D428" s="100"/>
      <c r="E428" s="100"/>
      <c r="F428" s="213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</row>
    <row r="429" customFormat="false" ht="12.75" hidden="false" customHeight="true" outlineLevel="0" collapsed="false">
      <c r="A429" s="110"/>
      <c r="B429" s="110"/>
      <c r="C429" s="110"/>
      <c r="D429" s="100"/>
      <c r="E429" s="100"/>
      <c r="F429" s="213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</row>
    <row r="430" customFormat="false" ht="12.75" hidden="false" customHeight="true" outlineLevel="0" collapsed="false">
      <c r="A430" s="110"/>
      <c r="B430" s="110"/>
      <c r="C430" s="110"/>
      <c r="D430" s="100"/>
      <c r="E430" s="100"/>
      <c r="F430" s="213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</row>
    <row r="431" customFormat="false" ht="12.75" hidden="false" customHeight="true" outlineLevel="0" collapsed="false">
      <c r="A431" s="110"/>
      <c r="B431" s="110"/>
      <c r="C431" s="110"/>
      <c r="D431" s="100"/>
      <c r="E431" s="100"/>
      <c r="F431" s="213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</row>
    <row r="432" customFormat="false" ht="12.75" hidden="false" customHeight="true" outlineLevel="0" collapsed="false">
      <c r="A432" s="110"/>
      <c r="B432" s="110"/>
      <c r="C432" s="110"/>
      <c r="D432" s="100"/>
      <c r="E432" s="100"/>
      <c r="F432" s="213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</row>
    <row r="433" customFormat="false" ht="12.75" hidden="false" customHeight="true" outlineLevel="0" collapsed="false">
      <c r="A433" s="110"/>
      <c r="B433" s="110"/>
      <c r="C433" s="110"/>
      <c r="D433" s="100"/>
      <c r="E433" s="100"/>
      <c r="F433" s="213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</row>
    <row r="434" customFormat="false" ht="12.75" hidden="false" customHeight="true" outlineLevel="0" collapsed="false">
      <c r="A434" s="110"/>
      <c r="B434" s="110"/>
      <c r="C434" s="110"/>
      <c r="D434" s="100"/>
      <c r="E434" s="100"/>
      <c r="F434" s="213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</row>
    <row r="435" customFormat="false" ht="12.75" hidden="false" customHeight="true" outlineLevel="0" collapsed="false">
      <c r="A435" s="110"/>
      <c r="B435" s="110"/>
      <c r="C435" s="110"/>
      <c r="D435" s="100"/>
      <c r="E435" s="100"/>
      <c r="F435" s="213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</row>
    <row r="436" customFormat="false" ht="12.75" hidden="false" customHeight="true" outlineLevel="0" collapsed="false">
      <c r="A436" s="110"/>
      <c r="B436" s="110"/>
      <c r="C436" s="110"/>
      <c r="D436" s="100"/>
      <c r="E436" s="100"/>
      <c r="F436" s="213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</row>
    <row r="437" customFormat="false" ht="12.75" hidden="false" customHeight="true" outlineLevel="0" collapsed="false">
      <c r="A437" s="110"/>
      <c r="B437" s="110"/>
      <c r="C437" s="110"/>
      <c r="D437" s="100"/>
      <c r="E437" s="100"/>
      <c r="F437" s="213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</row>
    <row r="438" customFormat="false" ht="12.75" hidden="false" customHeight="true" outlineLevel="0" collapsed="false">
      <c r="A438" s="110"/>
      <c r="B438" s="110"/>
      <c r="C438" s="110"/>
      <c r="D438" s="100"/>
      <c r="E438" s="100"/>
      <c r="F438" s="213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</row>
    <row r="439" customFormat="false" ht="12.75" hidden="false" customHeight="true" outlineLevel="0" collapsed="false">
      <c r="A439" s="110"/>
      <c r="B439" s="110"/>
      <c r="C439" s="110"/>
      <c r="D439" s="100"/>
      <c r="E439" s="100"/>
      <c r="F439" s="213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</row>
    <row r="440" customFormat="false" ht="12.75" hidden="false" customHeight="true" outlineLevel="0" collapsed="false">
      <c r="A440" s="110"/>
      <c r="B440" s="110"/>
      <c r="C440" s="110"/>
      <c r="D440" s="100"/>
      <c r="E440" s="100"/>
      <c r="F440" s="213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</row>
    <row r="441" customFormat="false" ht="12.75" hidden="false" customHeight="true" outlineLevel="0" collapsed="false">
      <c r="A441" s="110"/>
      <c r="B441" s="110"/>
      <c r="C441" s="110"/>
      <c r="D441" s="100"/>
      <c r="E441" s="100"/>
      <c r="F441" s="213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</row>
    <row r="442" customFormat="false" ht="12.75" hidden="false" customHeight="true" outlineLevel="0" collapsed="false">
      <c r="A442" s="110"/>
      <c r="B442" s="110"/>
      <c r="C442" s="110"/>
      <c r="D442" s="100"/>
      <c r="E442" s="100"/>
      <c r="F442" s="213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</row>
    <row r="443" customFormat="false" ht="12.75" hidden="false" customHeight="true" outlineLevel="0" collapsed="false">
      <c r="A443" s="110"/>
      <c r="B443" s="110"/>
      <c r="C443" s="110"/>
      <c r="D443" s="100"/>
      <c r="E443" s="100"/>
      <c r="F443" s="213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</row>
    <row r="444" customFormat="false" ht="12.75" hidden="false" customHeight="true" outlineLevel="0" collapsed="false">
      <c r="A444" s="110"/>
      <c r="B444" s="110"/>
      <c r="C444" s="110"/>
      <c r="D444" s="100"/>
      <c r="E444" s="100"/>
      <c r="F444" s="213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</row>
    <row r="445" customFormat="false" ht="12.75" hidden="false" customHeight="true" outlineLevel="0" collapsed="false">
      <c r="A445" s="110"/>
      <c r="B445" s="110"/>
      <c r="C445" s="110"/>
      <c r="D445" s="100"/>
      <c r="E445" s="100"/>
      <c r="F445" s="213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</row>
    <row r="446" customFormat="false" ht="12.75" hidden="false" customHeight="true" outlineLevel="0" collapsed="false">
      <c r="A446" s="110"/>
      <c r="B446" s="110"/>
      <c r="C446" s="110"/>
      <c r="D446" s="100"/>
      <c r="E446" s="100"/>
      <c r="F446" s="213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</row>
    <row r="447" customFormat="false" ht="12.75" hidden="false" customHeight="true" outlineLevel="0" collapsed="false">
      <c r="A447" s="110"/>
      <c r="B447" s="110"/>
      <c r="C447" s="110"/>
      <c r="D447" s="100"/>
      <c r="E447" s="100"/>
      <c r="F447" s="213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</row>
    <row r="448" customFormat="false" ht="12.75" hidden="false" customHeight="true" outlineLevel="0" collapsed="false">
      <c r="A448" s="110"/>
      <c r="B448" s="110"/>
      <c r="C448" s="110"/>
      <c r="D448" s="100"/>
      <c r="E448" s="100"/>
      <c r="F448" s="213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</row>
    <row r="449" customFormat="false" ht="12.75" hidden="false" customHeight="true" outlineLevel="0" collapsed="false">
      <c r="A449" s="110"/>
      <c r="B449" s="110"/>
      <c r="C449" s="110"/>
      <c r="D449" s="100"/>
      <c r="E449" s="100"/>
      <c r="F449" s="213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</row>
    <row r="450" customFormat="false" ht="12.75" hidden="false" customHeight="true" outlineLevel="0" collapsed="false">
      <c r="A450" s="110"/>
      <c r="B450" s="110"/>
      <c r="C450" s="110"/>
      <c r="D450" s="100"/>
      <c r="E450" s="100"/>
      <c r="F450" s="213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</row>
    <row r="451" customFormat="false" ht="12.75" hidden="false" customHeight="true" outlineLevel="0" collapsed="false">
      <c r="A451" s="110"/>
      <c r="B451" s="110"/>
      <c r="C451" s="110"/>
      <c r="D451" s="100"/>
      <c r="E451" s="100"/>
      <c r="F451" s="213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</row>
    <row r="452" customFormat="false" ht="12.75" hidden="false" customHeight="true" outlineLevel="0" collapsed="false">
      <c r="A452" s="110"/>
      <c r="B452" s="110"/>
      <c r="C452" s="110"/>
      <c r="D452" s="100"/>
      <c r="E452" s="100"/>
      <c r="F452" s="213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</row>
    <row r="453" customFormat="false" ht="12.75" hidden="false" customHeight="true" outlineLevel="0" collapsed="false">
      <c r="A453" s="110"/>
      <c r="B453" s="110"/>
      <c r="C453" s="110"/>
      <c r="D453" s="100"/>
      <c r="E453" s="100"/>
      <c r="F453" s="213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</row>
    <row r="454" customFormat="false" ht="12.75" hidden="false" customHeight="true" outlineLevel="0" collapsed="false">
      <c r="A454" s="110"/>
      <c r="B454" s="110"/>
      <c r="C454" s="110"/>
      <c r="D454" s="100"/>
      <c r="E454" s="100"/>
      <c r="F454" s="213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</row>
    <row r="455" customFormat="false" ht="12.75" hidden="false" customHeight="true" outlineLevel="0" collapsed="false">
      <c r="A455" s="110"/>
      <c r="B455" s="110"/>
      <c r="C455" s="110"/>
      <c r="D455" s="100"/>
      <c r="E455" s="100"/>
      <c r="F455" s="213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</row>
    <row r="456" customFormat="false" ht="12.75" hidden="false" customHeight="true" outlineLevel="0" collapsed="false">
      <c r="A456" s="110"/>
      <c r="B456" s="110"/>
      <c r="C456" s="110"/>
      <c r="D456" s="100"/>
      <c r="E456" s="100"/>
      <c r="F456" s="213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</row>
    <row r="457" customFormat="false" ht="12.75" hidden="false" customHeight="true" outlineLevel="0" collapsed="false">
      <c r="A457" s="110"/>
      <c r="B457" s="110"/>
      <c r="C457" s="110"/>
      <c r="D457" s="100"/>
      <c r="E457" s="100"/>
      <c r="F457" s="213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</row>
    <row r="458" customFormat="false" ht="12.75" hidden="false" customHeight="true" outlineLevel="0" collapsed="false">
      <c r="A458" s="110"/>
      <c r="B458" s="110"/>
      <c r="C458" s="110"/>
      <c r="D458" s="100"/>
      <c r="E458" s="100"/>
      <c r="F458" s="213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</row>
    <row r="459" customFormat="false" ht="12.75" hidden="false" customHeight="true" outlineLevel="0" collapsed="false">
      <c r="A459" s="110"/>
      <c r="B459" s="110"/>
      <c r="C459" s="110"/>
      <c r="D459" s="100"/>
      <c r="E459" s="100"/>
      <c r="F459" s="213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</row>
    <row r="460" customFormat="false" ht="12.75" hidden="false" customHeight="true" outlineLevel="0" collapsed="false">
      <c r="A460" s="110"/>
      <c r="B460" s="110"/>
      <c r="C460" s="110"/>
      <c r="D460" s="100"/>
      <c r="E460" s="100"/>
      <c r="F460" s="213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</row>
    <row r="461" customFormat="false" ht="12.75" hidden="false" customHeight="true" outlineLevel="0" collapsed="false">
      <c r="A461" s="110"/>
      <c r="B461" s="110"/>
      <c r="C461" s="110"/>
      <c r="D461" s="100"/>
      <c r="E461" s="100"/>
      <c r="F461" s="213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</row>
    <row r="462" customFormat="false" ht="12.75" hidden="false" customHeight="true" outlineLevel="0" collapsed="false">
      <c r="A462" s="110"/>
      <c r="B462" s="110"/>
      <c r="C462" s="110"/>
      <c r="D462" s="100"/>
      <c r="E462" s="100"/>
      <c r="F462" s="213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</row>
    <row r="463" customFormat="false" ht="12.75" hidden="false" customHeight="true" outlineLevel="0" collapsed="false">
      <c r="A463" s="110"/>
      <c r="B463" s="110"/>
      <c r="C463" s="110"/>
      <c r="D463" s="100"/>
      <c r="E463" s="100"/>
      <c r="F463" s="213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</row>
    <row r="464" customFormat="false" ht="12.75" hidden="false" customHeight="true" outlineLevel="0" collapsed="false">
      <c r="A464" s="110"/>
      <c r="B464" s="110"/>
      <c r="C464" s="110"/>
      <c r="D464" s="100"/>
      <c r="E464" s="100"/>
      <c r="F464" s="213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</row>
    <row r="465" customFormat="false" ht="12.75" hidden="false" customHeight="true" outlineLevel="0" collapsed="false">
      <c r="A465" s="110"/>
      <c r="B465" s="110"/>
      <c r="C465" s="110"/>
      <c r="D465" s="100"/>
      <c r="E465" s="100"/>
      <c r="F465" s="213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</row>
    <row r="466" customFormat="false" ht="12.75" hidden="false" customHeight="true" outlineLevel="0" collapsed="false">
      <c r="A466" s="110"/>
      <c r="B466" s="110"/>
      <c r="C466" s="110"/>
      <c r="D466" s="100"/>
      <c r="E466" s="100"/>
      <c r="F466" s="213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</row>
    <row r="467" customFormat="false" ht="12.75" hidden="false" customHeight="true" outlineLevel="0" collapsed="false">
      <c r="A467" s="110"/>
      <c r="B467" s="110"/>
      <c r="C467" s="110"/>
      <c r="D467" s="100"/>
      <c r="E467" s="100"/>
      <c r="F467" s="213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</row>
    <row r="468" customFormat="false" ht="12.75" hidden="false" customHeight="true" outlineLevel="0" collapsed="false">
      <c r="A468" s="110"/>
      <c r="B468" s="110"/>
      <c r="C468" s="110"/>
      <c r="D468" s="100"/>
      <c r="E468" s="100"/>
      <c r="F468" s="213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</row>
    <row r="469" customFormat="false" ht="12.75" hidden="false" customHeight="true" outlineLevel="0" collapsed="false">
      <c r="A469" s="110"/>
      <c r="B469" s="110"/>
      <c r="C469" s="110"/>
      <c r="D469" s="100"/>
      <c r="E469" s="100"/>
      <c r="F469" s="213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</row>
    <row r="470" customFormat="false" ht="12.75" hidden="false" customHeight="true" outlineLevel="0" collapsed="false">
      <c r="A470" s="110"/>
      <c r="B470" s="110"/>
      <c r="C470" s="110"/>
      <c r="D470" s="100"/>
      <c r="E470" s="100"/>
      <c r="F470" s="213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</row>
    <row r="471" customFormat="false" ht="12.75" hidden="false" customHeight="true" outlineLevel="0" collapsed="false">
      <c r="A471" s="110"/>
      <c r="B471" s="110"/>
      <c r="C471" s="110"/>
      <c r="D471" s="100"/>
      <c r="E471" s="100"/>
      <c r="F471" s="213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</row>
    <row r="472" customFormat="false" ht="12.75" hidden="false" customHeight="true" outlineLevel="0" collapsed="false">
      <c r="A472" s="110"/>
      <c r="B472" s="110"/>
      <c r="C472" s="110"/>
      <c r="D472" s="100"/>
      <c r="E472" s="100"/>
      <c r="F472" s="213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</row>
    <row r="473" customFormat="false" ht="12.75" hidden="false" customHeight="true" outlineLevel="0" collapsed="false">
      <c r="A473" s="110"/>
      <c r="B473" s="110"/>
      <c r="C473" s="110"/>
      <c r="D473" s="100"/>
      <c r="E473" s="100"/>
      <c r="F473" s="213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</row>
    <row r="474" customFormat="false" ht="12.75" hidden="false" customHeight="true" outlineLevel="0" collapsed="false">
      <c r="A474" s="110"/>
      <c r="B474" s="110"/>
      <c r="C474" s="110"/>
      <c r="D474" s="100"/>
      <c r="E474" s="100"/>
      <c r="F474" s="213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</row>
    <row r="475" customFormat="false" ht="12.75" hidden="false" customHeight="true" outlineLevel="0" collapsed="false">
      <c r="A475" s="110"/>
      <c r="B475" s="110"/>
      <c r="C475" s="110"/>
      <c r="D475" s="100"/>
      <c r="E475" s="100"/>
      <c r="F475" s="213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</row>
    <row r="476" customFormat="false" ht="12.75" hidden="false" customHeight="true" outlineLevel="0" collapsed="false">
      <c r="A476" s="110"/>
      <c r="B476" s="110"/>
      <c r="C476" s="110"/>
      <c r="D476" s="100"/>
      <c r="E476" s="100"/>
      <c r="F476" s="213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</row>
    <row r="477" customFormat="false" ht="12.75" hidden="false" customHeight="true" outlineLevel="0" collapsed="false">
      <c r="A477" s="110"/>
      <c r="B477" s="110"/>
      <c r="C477" s="110"/>
      <c r="D477" s="100"/>
      <c r="E477" s="100"/>
      <c r="F477" s="213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</row>
    <row r="478" customFormat="false" ht="12.75" hidden="false" customHeight="true" outlineLevel="0" collapsed="false">
      <c r="A478" s="110"/>
      <c r="B478" s="110"/>
      <c r="C478" s="110"/>
      <c r="D478" s="100"/>
      <c r="E478" s="100"/>
      <c r="F478" s="213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</row>
    <row r="479" customFormat="false" ht="12.75" hidden="false" customHeight="true" outlineLevel="0" collapsed="false">
      <c r="A479" s="110"/>
      <c r="B479" s="110"/>
      <c r="C479" s="110"/>
      <c r="D479" s="100"/>
      <c r="E479" s="100"/>
      <c r="F479" s="213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</row>
    <row r="480" customFormat="false" ht="12.75" hidden="false" customHeight="true" outlineLevel="0" collapsed="false">
      <c r="A480" s="110"/>
      <c r="B480" s="110"/>
      <c r="C480" s="110"/>
      <c r="D480" s="100"/>
      <c r="E480" s="100"/>
      <c r="F480" s="213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</row>
    <row r="481" customFormat="false" ht="12.75" hidden="false" customHeight="true" outlineLevel="0" collapsed="false">
      <c r="A481" s="110"/>
      <c r="B481" s="110"/>
      <c r="C481" s="110"/>
      <c r="D481" s="100"/>
      <c r="E481" s="100"/>
      <c r="F481" s="213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</row>
    <row r="482" customFormat="false" ht="12.75" hidden="false" customHeight="true" outlineLevel="0" collapsed="false">
      <c r="A482" s="110"/>
      <c r="B482" s="110"/>
      <c r="C482" s="110"/>
      <c r="D482" s="100"/>
      <c r="E482" s="100"/>
      <c r="F482" s="213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</row>
    <row r="483" customFormat="false" ht="12.75" hidden="false" customHeight="true" outlineLevel="0" collapsed="false">
      <c r="A483" s="110"/>
      <c r="B483" s="110"/>
      <c r="C483" s="110"/>
      <c r="D483" s="100"/>
      <c r="E483" s="100"/>
      <c r="F483" s="213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</row>
    <row r="484" customFormat="false" ht="12.75" hidden="false" customHeight="true" outlineLevel="0" collapsed="false">
      <c r="A484" s="110"/>
      <c r="B484" s="110"/>
      <c r="C484" s="110"/>
      <c r="D484" s="100"/>
      <c r="E484" s="100"/>
      <c r="F484" s="213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</row>
    <row r="485" customFormat="false" ht="12.75" hidden="false" customHeight="true" outlineLevel="0" collapsed="false">
      <c r="A485" s="110"/>
      <c r="B485" s="110"/>
      <c r="C485" s="110"/>
      <c r="D485" s="100"/>
      <c r="E485" s="100"/>
      <c r="F485" s="213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</row>
    <row r="486" customFormat="false" ht="12.75" hidden="false" customHeight="true" outlineLevel="0" collapsed="false">
      <c r="A486" s="110"/>
      <c r="B486" s="110"/>
      <c r="C486" s="110"/>
      <c r="D486" s="100"/>
      <c r="E486" s="100"/>
      <c r="F486" s="213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</row>
    <row r="487" customFormat="false" ht="12.75" hidden="false" customHeight="true" outlineLevel="0" collapsed="false">
      <c r="A487" s="110"/>
      <c r="B487" s="110"/>
      <c r="C487" s="110"/>
      <c r="D487" s="100"/>
      <c r="E487" s="100"/>
      <c r="F487" s="213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</row>
    <row r="488" customFormat="false" ht="12.75" hidden="false" customHeight="true" outlineLevel="0" collapsed="false">
      <c r="A488" s="110"/>
      <c r="B488" s="110"/>
      <c r="C488" s="110"/>
      <c r="D488" s="100"/>
      <c r="E488" s="100"/>
      <c r="F488" s="213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</row>
    <row r="489" customFormat="false" ht="12.75" hidden="false" customHeight="true" outlineLevel="0" collapsed="false">
      <c r="A489" s="110"/>
      <c r="B489" s="110"/>
      <c r="C489" s="110"/>
      <c r="D489" s="100"/>
      <c r="E489" s="100"/>
      <c r="F489" s="213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</row>
    <row r="490" customFormat="false" ht="12.75" hidden="false" customHeight="true" outlineLevel="0" collapsed="false">
      <c r="A490" s="110"/>
      <c r="B490" s="110"/>
      <c r="C490" s="110"/>
      <c r="D490" s="100"/>
      <c r="E490" s="100"/>
      <c r="F490" s="213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</row>
    <row r="491" customFormat="false" ht="12.75" hidden="false" customHeight="true" outlineLevel="0" collapsed="false">
      <c r="A491" s="110"/>
      <c r="B491" s="110"/>
      <c r="C491" s="110"/>
      <c r="D491" s="100"/>
      <c r="E491" s="100"/>
      <c r="F491" s="213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</row>
    <row r="492" customFormat="false" ht="12.75" hidden="false" customHeight="true" outlineLevel="0" collapsed="false">
      <c r="A492" s="110"/>
      <c r="B492" s="110"/>
      <c r="C492" s="110"/>
      <c r="D492" s="100"/>
      <c r="E492" s="100"/>
      <c r="F492" s="213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</row>
    <row r="493" customFormat="false" ht="12.75" hidden="false" customHeight="true" outlineLevel="0" collapsed="false">
      <c r="A493" s="110"/>
      <c r="B493" s="110"/>
      <c r="C493" s="110"/>
      <c r="D493" s="100"/>
      <c r="E493" s="100"/>
      <c r="F493" s="213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</row>
    <row r="494" customFormat="false" ht="12.75" hidden="false" customHeight="true" outlineLevel="0" collapsed="false">
      <c r="A494" s="110"/>
      <c r="B494" s="110"/>
      <c r="C494" s="110"/>
      <c r="D494" s="100"/>
      <c r="E494" s="100"/>
      <c r="F494" s="213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</row>
    <row r="495" customFormat="false" ht="12.75" hidden="false" customHeight="true" outlineLevel="0" collapsed="false">
      <c r="A495" s="110"/>
      <c r="B495" s="110"/>
      <c r="C495" s="110"/>
      <c r="D495" s="100"/>
      <c r="E495" s="100"/>
      <c r="F495" s="213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</row>
    <row r="496" customFormat="false" ht="12.75" hidden="false" customHeight="true" outlineLevel="0" collapsed="false">
      <c r="A496" s="110"/>
      <c r="B496" s="110"/>
      <c r="C496" s="110"/>
      <c r="D496" s="100"/>
      <c r="E496" s="100"/>
      <c r="F496" s="213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</row>
    <row r="497" customFormat="false" ht="12.75" hidden="false" customHeight="true" outlineLevel="0" collapsed="false">
      <c r="A497" s="110"/>
      <c r="B497" s="110"/>
      <c r="C497" s="110"/>
      <c r="D497" s="100"/>
      <c r="E497" s="100"/>
      <c r="F497" s="213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</row>
    <row r="498" customFormat="false" ht="12.75" hidden="false" customHeight="true" outlineLevel="0" collapsed="false">
      <c r="A498" s="110"/>
      <c r="B498" s="110"/>
      <c r="C498" s="110"/>
      <c r="D498" s="100"/>
      <c r="E498" s="100"/>
      <c r="F498" s="213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</row>
    <row r="499" customFormat="false" ht="12.75" hidden="false" customHeight="true" outlineLevel="0" collapsed="false">
      <c r="A499" s="110"/>
      <c r="B499" s="110"/>
      <c r="C499" s="110"/>
      <c r="D499" s="100"/>
      <c r="E499" s="100"/>
      <c r="F499" s="213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</row>
    <row r="500" customFormat="false" ht="12.75" hidden="false" customHeight="true" outlineLevel="0" collapsed="false">
      <c r="A500" s="110"/>
      <c r="B500" s="110"/>
      <c r="C500" s="110"/>
      <c r="D500" s="100"/>
      <c r="E500" s="100"/>
      <c r="F500" s="213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</row>
    <row r="501" customFormat="false" ht="12.75" hidden="false" customHeight="true" outlineLevel="0" collapsed="false">
      <c r="A501" s="110"/>
      <c r="B501" s="110"/>
      <c r="C501" s="110"/>
      <c r="D501" s="100"/>
      <c r="E501" s="100"/>
      <c r="F501" s="213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</row>
    <row r="502" customFormat="false" ht="12.75" hidden="false" customHeight="true" outlineLevel="0" collapsed="false">
      <c r="A502" s="110"/>
      <c r="B502" s="110"/>
      <c r="C502" s="110"/>
      <c r="D502" s="100"/>
      <c r="E502" s="100"/>
      <c r="F502" s="213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</row>
    <row r="503" customFormat="false" ht="12.75" hidden="false" customHeight="true" outlineLevel="0" collapsed="false">
      <c r="A503" s="110"/>
      <c r="B503" s="110"/>
      <c r="C503" s="110"/>
      <c r="D503" s="100"/>
      <c r="E503" s="100"/>
      <c r="F503" s="213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</row>
    <row r="504" customFormat="false" ht="12.75" hidden="false" customHeight="true" outlineLevel="0" collapsed="false">
      <c r="A504" s="110"/>
      <c r="B504" s="110"/>
      <c r="C504" s="110"/>
      <c r="D504" s="100"/>
      <c r="E504" s="100"/>
      <c r="F504" s="213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</row>
    <row r="505" customFormat="false" ht="12.75" hidden="false" customHeight="true" outlineLevel="0" collapsed="false">
      <c r="A505" s="110"/>
      <c r="B505" s="110"/>
      <c r="C505" s="110"/>
      <c r="D505" s="100"/>
      <c r="E505" s="100"/>
      <c r="F505" s="213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</row>
    <row r="506" customFormat="false" ht="12.75" hidden="false" customHeight="true" outlineLevel="0" collapsed="false">
      <c r="A506" s="110"/>
      <c r="B506" s="110"/>
      <c r="C506" s="110"/>
      <c r="D506" s="100"/>
      <c r="E506" s="100"/>
      <c r="F506" s="213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</row>
    <row r="507" customFormat="false" ht="12.75" hidden="false" customHeight="true" outlineLevel="0" collapsed="false">
      <c r="A507" s="110"/>
      <c r="B507" s="110"/>
      <c r="C507" s="110"/>
      <c r="D507" s="100"/>
      <c r="E507" s="100"/>
      <c r="F507" s="213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</row>
    <row r="508" customFormat="false" ht="12.75" hidden="false" customHeight="true" outlineLevel="0" collapsed="false">
      <c r="A508" s="110"/>
      <c r="B508" s="110"/>
      <c r="C508" s="110"/>
      <c r="D508" s="100"/>
      <c r="E508" s="100"/>
      <c r="F508" s="213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</row>
    <row r="509" customFormat="false" ht="12.75" hidden="false" customHeight="true" outlineLevel="0" collapsed="false">
      <c r="A509" s="110"/>
      <c r="B509" s="110"/>
      <c r="C509" s="110"/>
      <c r="D509" s="100"/>
      <c r="E509" s="100"/>
      <c r="F509" s="213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</row>
    <row r="510" customFormat="false" ht="12.75" hidden="false" customHeight="true" outlineLevel="0" collapsed="false">
      <c r="A510" s="110"/>
      <c r="B510" s="110"/>
      <c r="C510" s="110"/>
      <c r="D510" s="100"/>
      <c r="E510" s="100"/>
      <c r="F510" s="213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</row>
    <row r="511" customFormat="false" ht="12.75" hidden="false" customHeight="true" outlineLevel="0" collapsed="false">
      <c r="A511" s="110"/>
      <c r="B511" s="110"/>
      <c r="C511" s="110"/>
      <c r="D511" s="100"/>
      <c r="E511" s="100"/>
      <c r="F511" s="213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</row>
    <row r="512" customFormat="false" ht="12.75" hidden="false" customHeight="true" outlineLevel="0" collapsed="false">
      <c r="A512" s="110"/>
      <c r="B512" s="110"/>
      <c r="C512" s="110"/>
      <c r="D512" s="100"/>
      <c r="E512" s="100"/>
      <c r="F512" s="213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</row>
    <row r="513" customFormat="false" ht="12.75" hidden="false" customHeight="true" outlineLevel="0" collapsed="false">
      <c r="A513" s="110"/>
      <c r="B513" s="110"/>
      <c r="C513" s="110"/>
      <c r="D513" s="100"/>
      <c r="E513" s="100"/>
      <c r="F513" s="213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</row>
    <row r="514" customFormat="false" ht="12.75" hidden="false" customHeight="true" outlineLevel="0" collapsed="false">
      <c r="A514" s="110"/>
      <c r="B514" s="110"/>
      <c r="C514" s="110"/>
      <c r="D514" s="100"/>
      <c r="E514" s="100"/>
      <c r="F514" s="213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</row>
    <row r="515" customFormat="false" ht="12.75" hidden="false" customHeight="true" outlineLevel="0" collapsed="false">
      <c r="A515" s="110"/>
      <c r="B515" s="110"/>
      <c r="C515" s="110"/>
      <c r="D515" s="100"/>
      <c r="E515" s="100"/>
      <c r="F515" s="213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</row>
    <row r="516" customFormat="false" ht="12.75" hidden="false" customHeight="true" outlineLevel="0" collapsed="false">
      <c r="A516" s="110"/>
      <c r="B516" s="110"/>
      <c r="C516" s="110"/>
      <c r="D516" s="100"/>
      <c r="E516" s="100"/>
      <c r="F516" s="213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</row>
    <row r="517" customFormat="false" ht="12.75" hidden="false" customHeight="true" outlineLevel="0" collapsed="false">
      <c r="A517" s="110"/>
      <c r="B517" s="110"/>
      <c r="C517" s="110"/>
      <c r="D517" s="100"/>
      <c r="E517" s="100"/>
      <c r="F517" s="213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</row>
    <row r="518" customFormat="false" ht="12.75" hidden="false" customHeight="true" outlineLevel="0" collapsed="false">
      <c r="A518" s="110"/>
      <c r="B518" s="110"/>
      <c r="C518" s="110"/>
      <c r="D518" s="100"/>
      <c r="E518" s="100"/>
      <c r="F518" s="213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</row>
    <row r="519" customFormat="false" ht="12.75" hidden="false" customHeight="true" outlineLevel="0" collapsed="false">
      <c r="A519" s="110"/>
      <c r="B519" s="110"/>
      <c r="C519" s="110"/>
      <c r="D519" s="100"/>
      <c r="E519" s="100"/>
      <c r="F519" s="213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</row>
    <row r="520" customFormat="false" ht="12.75" hidden="false" customHeight="true" outlineLevel="0" collapsed="false">
      <c r="A520" s="110"/>
      <c r="B520" s="110"/>
      <c r="C520" s="110"/>
      <c r="D520" s="100"/>
      <c r="E520" s="100"/>
      <c r="F520" s="213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</row>
    <row r="521" customFormat="false" ht="12.75" hidden="false" customHeight="true" outlineLevel="0" collapsed="false">
      <c r="A521" s="110"/>
      <c r="B521" s="110"/>
      <c r="C521" s="110"/>
      <c r="D521" s="100"/>
      <c r="E521" s="100"/>
      <c r="F521" s="213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</row>
    <row r="522" customFormat="false" ht="12.75" hidden="false" customHeight="true" outlineLevel="0" collapsed="false">
      <c r="A522" s="110"/>
      <c r="B522" s="110"/>
      <c r="C522" s="110"/>
      <c r="D522" s="100"/>
      <c r="E522" s="100"/>
      <c r="F522" s="213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</row>
    <row r="523" customFormat="false" ht="12.75" hidden="false" customHeight="true" outlineLevel="0" collapsed="false">
      <c r="A523" s="110"/>
      <c r="B523" s="110"/>
      <c r="C523" s="110"/>
      <c r="D523" s="100"/>
      <c r="E523" s="100"/>
      <c r="F523" s="213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</row>
    <row r="524" customFormat="false" ht="12.75" hidden="false" customHeight="true" outlineLevel="0" collapsed="false">
      <c r="A524" s="110"/>
      <c r="B524" s="110"/>
      <c r="C524" s="110"/>
      <c r="D524" s="100"/>
      <c r="E524" s="100"/>
      <c r="F524" s="213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</row>
    <row r="525" customFormat="false" ht="12.75" hidden="false" customHeight="true" outlineLevel="0" collapsed="false">
      <c r="A525" s="110"/>
      <c r="B525" s="110"/>
      <c r="C525" s="110"/>
      <c r="D525" s="100"/>
      <c r="E525" s="100"/>
      <c r="F525" s="213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</row>
    <row r="526" customFormat="false" ht="12.75" hidden="false" customHeight="true" outlineLevel="0" collapsed="false">
      <c r="A526" s="110"/>
      <c r="B526" s="110"/>
      <c r="C526" s="110"/>
      <c r="D526" s="100"/>
      <c r="E526" s="100"/>
      <c r="F526" s="213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</row>
    <row r="527" customFormat="false" ht="12.75" hidden="false" customHeight="true" outlineLevel="0" collapsed="false">
      <c r="A527" s="110"/>
      <c r="B527" s="110"/>
      <c r="C527" s="110"/>
      <c r="D527" s="100"/>
      <c r="E527" s="100"/>
      <c r="F527" s="213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</row>
    <row r="528" customFormat="false" ht="12.75" hidden="false" customHeight="true" outlineLevel="0" collapsed="false">
      <c r="A528" s="110"/>
      <c r="B528" s="110"/>
      <c r="C528" s="110"/>
      <c r="D528" s="100"/>
      <c r="E528" s="100"/>
      <c r="F528" s="213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</row>
    <row r="529" customFormat="false" ht="12.75" hidden="false" customHeight="true" outlineLevel="0" collapsed="false">
      <c r="A529" s="110"/>
      <c r="B529" s="110"/>
      <c r="C529" s="110"/>
      <c r="D529" s="100"/>
      <c r="E529" s="100"/>
      <c r="F529" s="213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</row>
    <row r="530" customFormat="false" ht="12.75" hidden="false" customHeight="true" outlineLevel="0" collapsed="false">
      <c r="A530" s="110"/>
      <c r="B530" s="110"/>
      <c r="C530" s="110"/>
      <c r="D530" s="100"/>
      <c r="E530" s="100"/>
      <c r="F530" s="213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</row>
    <row r="531" customFormat="false" ht="12.75" hidden="false" customHeight="true" outlineLevel="0" collapsed="false">
      <c r="A531" s="110"/>
      <c r="B531" s="110"/>
      <c r="C531" s="110"/>
      <c r="D531" s="100"/>
      <c r="E531" s="100"/>
      <c r="F531" s="213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</row>
    <row r="532" customFormat="false" ht="12.75" hidden="false" customHeight="true" outlineLevel="0" collapsed="false">
      <c r="A532" s="110"/>
      <c r="B532" s="110"/>
      <c r="C532" s="110"/>
      <c r="D532" s="100"/>
      <c r="E532" s="100"/>
      <c r="F532" s="213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</row>
    <row r="533" customFormat="false" ht="12.75" hidden="false" customHeight="true" outlineLevel="0" collapsed="false">
      <c r="A533" s="110"/>
      <c r="B533" s="110"/>
      <c r="C533" s="110"/>
      <c r="D533" s="100"/>
      <c r="E533" s="100"/>
      <c r="F533" s="213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</row>
    <row r="534" customFormat="false" ht="12.75" hidden="false" customHeight="true" outlineLevel="0" collapsed="false">
      <c r="A534" s="110"/>
      <c r="B534" s="110"/>
      <c r="C534" s="110"/>
      <c r="D534" s="100"/>
      <c r="E534" s="100"/>
      <c r="F534" s="213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</row>
    <row r="535" customFormat="false" ht="12.75" hidden="false" customHeight="true" outlineLevel="0" collapsed="false">
      <c r="A535" s="110"/>
      <c r="B535" s="110"/>
      <c r="C535" s="110"/>
      <c r="D535" s="100"/>
      <c r="E535" s="100"/>
      <c r="F535" s="213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</row>
    <row r="536" customFormat="false" ht="12.75" hidden="false" customHeight="true" outlineLevel="0" collapsed="false">
      <c r="A536" s="110"/>
      <c r="B536" s="110"/>
      <c r="C536" s="110"/>
      <c r="D536" s="100"/>
      <c r="E536" s="100"/>
      <c r="F536" s="213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</row>
    <row r="537" customFormat="false" ht="12.75" hidden="false" customHeight="true" outlineLevel="0" collapsed="false">
      <c r="A537" s="110"/>
      <c r="B537" s="110"/>
      <c r="C537" s="110"/>
      <c r="D537" s="100"/>
      <c r="E537" s="100"/>
      <c r="F537" s="213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</row>
    <row r="538" customFormat="false" ht="12.75" hidden="false" customHeight="true" outlineLevel="0" collapsed="false">
      <c r="A538" s="110"/>
      <c r="B538" s="110"/>
      <c r="C538" s="110"/>
      <c r="D538" s="100"/>
      <c r="E538" s="100"/>
      <c r="F538" s="213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</row>
    <row r="539" customFormat="false" ht="12.75" hidden="false" customHeight="true" outlineLevel="0" collapsed="false">
      <c r="A539" s="110"/>
      <c r="B539" s="110"/>
      <c r="C539" s="110"/>
      <c r="D539" s="100"/>
      <c r="E539" s="100"/>
      <c r="F539" s="213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</row>
    <row r="540" customFormat="false" ht="12.75" hidden="false" customHeight="true" outlineLevel="0" collapsed="false">
      <c r="A540" s="110"/>
      <c r="B540" s="110"/>
      <c r="C540" s="110"/>
      <c r="D540" s="100"/>
      <c r="E540" s="100"/>
      <c r="F540" s="213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</row>
    <row r="541" customFormat="false" ht="12.75" hidden="false" customHeight="true" outlineLevel="0" collapsed="false">
      <c r="A541" s="110"/>
      <c r="B541" s="110"/>
      <c r="C541" s="110"/>
      <c r="D541" s="100"/>
      <c r="E541" s="100"/>
      <c r="F541" s="213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</row>
    <row r="542" customFormat="false" ht="12.75" hidden="false" customHeight="true" outlineLevel="0" collapsed="false">
      <c r="A542" s="110"/>
      <c r="B542" s="110"/>
      <c r="C542" s="110"/>
      <c r="D542" s="100"/>
      <c r="E542" s="100"/>
      <c r="F542" s="213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</row>
    <row r="543" customFormat="false" ht="12.75" hidden="false" customHeight="true" outlineLevel="0" collapsed="false">
      <c r="A543" s="110"/>
      <c r="B543" s="110"/>
      <c r="C543" s="110"/>
      <c r="D543" s="100"/>
      <c r="E543" s="100"/>
      <c r="F543" s="213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</row>
    <row r="544" customFormat="false" ht="12.75" hidden="false" customHeight="true" outlineLevel="0" collapsed="false">
      <c r="A544" s="110"/>
      <c r="B544" s="110"/>
      <c r="C544" s="110"/>
      <c r="D544" s="100"/>
      <c r="E544" s="100"/>
      <c r="F544" s="213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</row>
    <row r="545" customFormat="false" ht="12.75" hidden="false" customHeight="true" outlineLevel="0" collapsed="false">
      <c r="A545" s="110"/>
      <c r="B545" s="110"/>
      <c r="C545" s="110"/>
      <c r="D545" s="100"/>
      <c r="E545" s="100"/>
      <c r="F545" s="213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</row>
    <row r="546" customFormat="false" ht="12.75" hidden="false" customHeight="true" outlineLevel="0" collapsed="false">
      <c r="A546" s="110"/>
      <c r="B546" s="110"/>
      <c r="C546" s="110"/>
      <c r="D546" s="100"/>
      <c r="E546" s="100"/>
      <c r="F546" s="213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</row>
    <row r="547" customFormat="false" ht="12.75" hidden="false" customHeight="true" outlineLevel="0" collapsed="false">
      <c r="A547" s="110"/>
      <c r="B547" s="110"/>
      <c r="C547" s="110"/>
      <c r="D547" s="100"/>
      <c r="E547" s="100"/>
      <c r="F547" s="213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</row>
    <row r="548" customFormat="false" ht="12.75" hidden="false" customHeight="true" outlineLevel="0" collapsed="false">
      <c r="A548" s="110"/>
      <c r="B548" s="110"/>
      <c r="C548" s="110"/>
      <c r="D548" s="100"/>
      <c r="E548" s="100"/>
      <c r="F548" s="213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</row>
    <row r="549" customFormat="false" ht="12.75" hidden="false" customHeight="true" outlineLevel="0" collapsed="false">
      <c r="A549" s="110"/>
      <c r="B549" s="110"/>
      <c r="C549" s="110"/>
      <c r="D549" s="100"/>
      <c r="E549" s="100"/>
      <c r="F549" s="213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</row>
    <row r="550" customFormat="false" ht="12.75" hidden="false" customHeight="true" outlineLevel="0" collapsed="false">
      <c r="A550" s="110"/>
      <c r="B550" s="110"/>
      <c r="C550" s="110"/>
      <c r="D550" s="100"/>
      <c r="E550" s="100"/>
      <c r="F550" s="213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</row>
    <row r="551" customFormat="false" ht="12.75" hidden="false" customHeight="true" outlineLevel="0" collapsed="false">
      <c r="A551" s="110"/>
      <c r="B551" s="110"/>
      <c r="C551" s="110"/>
      <c r="D551" s="100"/>
      <c r="E551" s="100"/>
      <c r="F551" s="213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</row>
    <row r="552" customFormat="false" ht="12.75" hidden="false" customHeight="true" outlineLevel="0" collapsed="false">
      <c r="A552" s="110"/>
      <c r="B552" s="110"/>
      <c r="C552" s="110"/>
      <c r="D552" s="100"/>
      <c r="E552" s="100"/>
      <c r="F552" s="213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</row>
    <row r="553" customFormat="false" ht="12.75" hidden="false" customHeight="true" outlineLevel="0" collapsed="false">
      <c r="A553" s="110"/>
      <c r="B553" s="110"/>
      <c r="C553" s="110"/>
      <c r="D553" s="100"/>
      <c r="E553" s="100"/>
      <c r="F553" s="213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</row>
    <row r="554" customFormat="false" ht="12.75" hidden="false" customHeight="true" outlineLevel="0" collapsed="false">
      <c r="A554" s="110"/>
      <c r="B554" s="110"/>
      <c r="C554" s="110"/>
      <c r="D554" s="100"/>
      <c r="E554" s="100"/>
      <c r="F554" s="213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</row>
    <row r="555" customFormat="false" ht="12.75" hidden="false" customHeight="true" outlineLevel="0" collapsed="false">
      <c r="A555" s="110"/>
      <c r="B555" s="110"/>
      <c r="C555" s="110"/>
      <c r="D555" s="100"/>
      <c r="E555" s="100"/>
      <c r="F555" s="213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</row>
    <row r="556" customFormat="false" ht="12.75" hidden="false" customHeight="true" outlineLevel="0" collapsed="false">
      <c r="A556" s="110"/>
      <c r="B556" s="110"/>
      <c r="C556" s="110"/>
      <c r="D556" s="100"/>
      <c r="E556" s="100"/>
      <c r="F556" s="213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</row>
    <row r="557" customFormat="false" ht="12.75" hidden="false" customHeight="true" outlineLevel="0" collapsed="false">
      <c r="A557" s="110"/>
      <c r="B557" s="110"/>
      <c r="C557" s="110"/>
      <c r="D557" s="100"/>
      <c r="E557" s="100"/>
      <c r="F557" s="213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</row>
    <row r="558" customFormat="false" ht="12.75" hidden="false" customHeight="true" outlineLevel="0" collapsed="false">
      <c r="A558" s="110"/>
      <c r="B558" s="110"/>
      <c r="C558" s="110"/>
      <c r="D558" s="100"/>
      <c r="E558" s="100"/>
      <c r="F558" s="213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</row>
    <row r="559" customFormat="false" ht="12.75" hidden="false" customHeight="true" outlineLevel="0" collapsed="false">
      <c r="A559" s="110"/>
      <c r="B559" s="110"/>
      <c r="C559" s="110"/>
      <c r="D559" s="100"/>
      <c r="E559" s="100"/>
      <c r="F559" s="213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</row>
    <row r="560" customFormat="false" ht="12.75" hidden="false" customHeight="true" outlineLevel="0" collapsed="false">
      <c r="A560" s="110"/>
      <c r="B560" s="110"/>
      <c r="C560" s="110"/>
      <c r="D560" s="100"/>
      <c r="E560" s="100"/>
      <c r="F560" s="213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</row>
    <row r="561" customFormat="false" ht="12.75" hidden="false" customHeight="true" outlineLevel="0" collapsed="false">
      <c r="A561" s="110"/>
      <c r="B561" s="110"/>
      <c r="C561" s="110"/>
      <c r="D561" s="100"/>
      <c r="E561" s="100"/>
      <c r="F561" s="213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</row>
    <row r="562" customFormat="false" ht="12.75" hidden="false" customHeight="true" outlineLevel="0" collapsed="false">
      <c r="A562" s="110"/>
      <c r="B562" s="110"/>
      <c r="C562" s="110"/>
      <c r="D562" s="100"/>
      <c r="E562" s="100"/>
      <c r="F562" s="213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</row>
    <row r="563" customFormat="false" ht="12.75" hidden="false" customHeight="true" outlineLevel="0" collapsed="false">
      <c r="A563" s="110"/>
      <c r="B563" s="110"/>
      <c r="C563" s="110"/>
      <c r="D563" s="100"/>
      <c r="E563" s="100"/>
      <c r="F563" s="213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</row>
    <row r="564" customFormat="false" ht="12.75" hidden="false" customHeight="true" outlineLevel="0" collapsed="false">
      <c r="A564" s="110"/>
      <c r="B564" s="110"/>
      <c r="C564" s="110"/>
      <c r="D564" s="100"/>
      <c r="E564" s="100"/>
      <c r="F564" s="213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</row>
    <row r="565" customFormat="false" ht="12.75" hidden="false" customHeight="true" outlineLevel="0" collapsed="false">
      <c r="A565" s="110"/>
      <c r="B565" s="110"/>
      <c r="C565" s="110"/>
      <c r="D565" s="100"/>
      <c r="E565" s="100"/>
      <c r="F565" s="213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</row>
    <row r="566" customFormat="false" ht="12.75" hidden="false" customHeight="true" outlineLevel="0" collapsed="false">
      <c r="A566" s="110"/>
      <c r="B566" s="110"/>
      <c r="C566" s="110"/>
      <c r="D566" s="100"/>
      <c r="E566" s="100"/>
      <c r="F566" s="213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</row>
    <row r="567" customFormat="false" ht="12.75" hidden="false" customHeight="true" outlineLevel="0" collapsed="false">
      <c r="A567" s="110"/>
      <c r="B567" s="110"/>
      <c r="C567" s="110"/>
      <c r="D567" s="100"/>
      <c r="E567" s="100"/>
      <c r="F567" s="213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</row>
    <row r="568" customFormat="false" ht="12.75" hidden="false" customHeight="true" outlineLevel="0" collapsed="false">
      <c r="A568" s="110"/>
      <c r="B568" s="110"/>
      <c r="C568" s="110"/>
      <c r="D568" s="100"/>
      <c r="E568" s="100"/>
      <c r="F568" s="213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</row>
    <row r="569" customFormat="false" ht="12.75" hidden="false" customHeight="true" outlineLevel="0" collapsed="false">
      <c r="A569" s="110"/>
      <c r="B569" s="110"/>
      <c r="C569" s="110"/>
      <c r="D569" s="100"/>
      <c r="E569" s="100"/>
      <c r="F569" s="213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</row>
    <row r="570" customFormat="false" ht="12.75" hidden="false" customHeight="true" outlineLevel="0" collapsed="false">
      <c r="A570" s="110"/>
      <c r="B570" s="110"/>
      <c r="C570" s="110"/>
      <c r="D570" s="100"/>
      <c r="E570" s="100"/>
      <c r="F570" s="213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</row>
    <row r="571" customFormat="false" ht="12.75" hidden="false" customHeight="true" outlineLevel="0" collapsed="false">
      <c r="A571" s="110"/>
      <c r="B571" s="110"/>
      <c r="C571" s="110"/>
      <c r="D571" s="100"/>
      <c r="E571" s="100"/>
      <c r="F571" s="213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</row>
    <row r="572" customFormat="false" ht="12.75" hidden="false" customHeight="true" outlineLevel="0" collapsed="false">
      <c r="A572" s="110"/>
      <c r="B572" s="110"/>
      <c r="C572" s="110"/>
      <c r="D572" s="100"/>
      <c r="E572" s="100"/>
      <c r="F572" s="213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</row>
    <row r="573" customFormat="false" ht="12.75" hidden="false" customHeight="true" outlineLevel="0" collapsed="false">
      <c r="A573" s="110"/>
      <c r="B573" s="110"/>
      <c r="C573" s="110"/>
      <c r="D573" s="100"/>
      <c r="E573" s="100"/>
      <c r="F573" s="213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</row>
    <row r="574" customFormat="false" ht="12.75" hidden="false" customHeight="true" outlineLevel="0" collapsed="false">
      <c r="A574" s="110"/>
      <c r="B574" s="110"/>
      <c r="C574" s="110"/>
      <c r="D574" s="100"/>
      <c r="E574" s="100"/>
      <c r="F574" s="213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</row>
    <row r="575" customFormat="false" ht="12.75" hidden="false" customHeight="true" outlineLevel="0" collapsed="false">
      <c r="A575" s="110"/>
      <c r="B575" s="110"/>
      <c r="C575" s="110"/>
      <c r="D575" s="100"/>
      <c r="E575" s="100"/>
      <c r="F575" s="213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</row>
    <row r="576" customFormat="false" ht="12.75" hidden="false" customHeight="true" outlineLevel="0" collapsed="false">
      <c r="A576" s="110"/>
      <c r="B576" s="110"/>
      <c r="C576" s="110"/>
      <c r="D576" s="100"/>
      <c r="E576" s="100"/>
      <c r="F576" s="213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</row>
    <row r="577" customFormat="false" ht="12.75" hidden="false" customHeight="true" outlineLevel="0" collapsed="false">
      <c r="A577" s="110"/>
      <c r="B577" s="110"/>
      <c r="C577" s="110"/>
      <c r="D577" s="100"/>
      <c r="E577" s="100"/>
      <c r="F577" s="213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</row>
    <row r="578" customFormat="false" ht="12.75" hidden="false" customHeight="true" outlineLevel="0" collapsed="false">
      <c r="A578" s="110"/>
      <c r="B578" s="110"/>
      <c r="C578" s="110"/>
      <c r="D578" s="100"/>
      <c r="E578" s="100"/>
      <c r="F578" s="213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</row>
    <row r="579" customFormat="false" ht="12.75" hidden="false" customHeight="true" outlineLevel="0" collapsed="false">
      <c r="A579" s="110"/>
      <c r="B579" s="110"/>
      <c r="C579" s="110"/>
      <c r="D579" s="100"/>
      <c r="E579" s="100"/>
      <c r="F579" s="213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</row>
    <row r="580" customFormat="false" ht="12.75" hidden="false" customHeight="true" outlineLevel="0" collapsed="false">
      <c r="A580" s="110"/>
      <c r="B580" s="110"/>
      <c r="C580" s="110"/>
      <c r="D580" s="100"/>
      <c r="E580" s="100"/>
      <c r="F580" s="213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</row>
    <row r="581" customFormat="false" ht="12.75" hidden="false" customHeight="true" outlineLevel="0" collapsed="false">
      <c r="A581" s="110"/>
      <c r="B581" s="110"/>
      <c r="C581" s="110"/>
      <c r="D581" s="100"/>
      <c r="E581" s="100"/>
      <c r="F581" s="213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</row>
    <row r="582" customFormat="false" ht="12.75" hidden="false" customHeight="true" outlineLevel="0" collapsed="false">
      <c r="A582" s="110"/>
      <c r="B582" s="110"/>
      <c r="C582" s="110"/>
      <c r="D582" s="100"/>
      <c r="E582" s="100"/>
      <c r="F582" s="213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</row>
    <row r="583" customFormat="false" ht="12.75" hidden="false" customHeight="true" outlineLevel="0" collapsed="false">
      <c r="A583" s="110"/>
      <c r="B583" s="110"/>
      <c r="C583" s="110"/>
      <c r="D583" s="100"/>
      <c r="E583" s="100"/>
      <c r="F583" s="213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</row>
    <row r="584" customFormat="false" ht="12.75" hidden="false" customHeight="true" outlineLevel="0" collapsed="false">
      <c r="A584" s="110"/>
      <c r="B584" s="110"/>
      <c r="C584" s="110"/>
      <c r="D584" s="100"/>
      <c r="E584" s="100"/>
      <c r="F584" s="213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</row>
    <row r="585" customFormat="false" ht="12.75" hidden="false" customHeight="true" outlineLevel="0" collapsed="false">
      <c r="A585" s="110"/>
      <c r="B585" s="110"/>
      <c r="C585" s="110"/>
      <c r="D585" s="100"/>
      <c r="E585" s="100"/>
      <c r="F585" s="213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</row>
    <row r="586" customFormat="false" ht="12.75" hidden="false" customHeight="true" outlineLevel="0" collapsed="false">
      <c r="A586" s="110"/>
      <c r="B586" s="110"/>
      <c r="C586" s="110"/>
      <c r="D586" s="100"/>
      <c r="E586" s="100"/>
      <c r="F586" s="213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</row>
    <row r="587" customFormat="false" ht="12.75" hidden="false" customHeight="true" outlineLevel="0" collapsed="false">
      <c r="A587" s="110"/>
      <c r="B587" s="110"/>
      <c r="C587" s="110"/>
      <c r="D587" s="100"/>
      <c r="E587" s="100"/>
      <c r="F587" s="213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</row>
    <row r="588" customFormat="false" ht="12.75" hidden="false" customHeight="true" outlineLevel="0" collapsed="false">
      <c r="A588" s="110"/>
      <c r="B588" s="110"/>
      <c r="C588" s="110"/>
      <c r="D588" s="100"/>
      <c r="E588" s="100"/>
      <c r="F588" s="213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</row>
    <row r="589" customFormat="false" ht="12.75" hidden="false" customHeight="true" outlineLevel="0" collapsed="false">
      <c r="A589" s="110"/>
      <c r="B589" s="110"/>
      <c r="C589" s="110"/>
      <c r="D589" s="100"/>
      <c r="E589" s="100"/>
      <c r="F589" s="213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</row>
    <row r="590" customFormat="false" ht="12.75" hidden="false" customHeight="true" outlineLevel="0" collapsed="false">
      <c r="A590" s="110"/>
      <c r="B590" s="110"/>
      <c r="C590" s="110"/>
      <c r="D590" s="100"/>
      <c r="E590" s="100"/>
      <c r="F590" s="213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</row>
    <row r="591" customFormat="false" ht="12.75" hidden="false" customHeight="true" outlineLevel="0" collapsed="false">
      <c r="A591" s="110"/>
      <c r="B591" s="110"/>
      <c r="C591" s="110"/>
      <c r="D591" s="100"/>
      <c r="E591" s="100"/>
      <c r="F591" s="213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</row>
    <row r="592" customFormat="false" ht="12.75" hidden="false" customHeight="true" outlineLevel="0" collapsed="false">
      <c r="A592" s="110"/>
      <c r="B592" s="110"/>
      <c r="C592" s="110"/>
      <c r="D592" s="100"/>
      <c r="E592" s="100"/>
      <c r="F592" s="213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</row>
    <row r="593" customFormat="false" ht="12.75" hidden="false" customHeight="true" outlineLevel="0" collapsed="false">
      <c r="A593" s="110"/>
      <c r="B593" s="110"/>
      <c r="C593" s="110"/>
      <c r="D593" s="100"/>
      <c r="E593" s="100"/>
      <c r="F593" s="213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</row>
    <row r="594" customFormat="false" ht="12.75" hidden="false" customHeight="true" outlineLevel="0" collapsed="false">
      <c r="A594" s="110"/>
      <c r="B594" s="110"/>
      <c r="C594" s="110"/>
      <c r="D594" s="100"/>
      <c r="E594" s="100"/>
      <c r="F594" s="213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</row>
    <row r="595" customFormat="false" ht="12.75" hidden="false" customHeight="true" outlineLevel="0" collapsed="false">
      <c r="A595" s="110"/>
      <c r="B595" s="110"/>
      <c r="C595" s="110"/>
      <c r="D595" s="100"/>
      <c r="E595" s="100"/>
      <c r="F595" s="213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</row>
    <row r="596" customFormat="false" ht="12.75" hidden="false" customHeight="true" outlineLevel="0" collapsed="false">
      <c r="A596" s="110"/>
      <c r="B596" s="110"/>
      <c r="C596" s="110"/>
      <c r="D596" s="100"/>
      <c r="E596" s="100"/>
      <c r="F596" s="213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</row>
    <row r="597" customFormat="false" ht="12.75" hidden="false" customHeight="true" outlineLevel="0" collapsed="false">
      <c r="A597" s="110"/>
      <c r="B597" s="110"/>
      <c r="C597" s="110"/>
      <c r="D597" s="100"/>
      <c r="E597" s="100"/>
      <c r="F597" s="213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</row>
    <row r="598" customFormat="false" ht="12.75" hidden="false" customHeight="true" outlineLevel="0" collapsed="false">
      <c r="A598" s="110"/>
      <c r="B598" s="110"/>
      <c r="C598" s="110"/>
      <c r="D598" s="100"/>
      <c r="E598" s="100"/>
      <c r="F598" s="213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</row>
    <row r="599" customFormat="false" ht="12.75" hidden="false" customHeight="true" outlineLevel="0" collapsed="false">
      <c r="A599" s="110"/>
      <c r="B599" s="110"/>
      <c r="C599" s="110"/>
      <c r="D599" s="100"/>
      <c r="E599" s="100"/>
      <c r="F599" s="213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</row>
    <row r="600" customFormat="false" ht="12.75" hidden="false" customHeight="true" outlineLevel="0" collapsed="false">
      <c r="A600" s="110"/>
      <c r="B600" s="110"/>
      <c r="C600" s="110"/>
      <c r="D600" s="100"/>
      <c r="E600" s="100"/>
      <c r="F600" s="213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</row>
    <row r="601" customFormat="false" ht="12.75" hidden="false" customHeight="true" outlineLevel="0" collapsed="false">
      <c r="A601" s="110"/>
      <c r="B601" s="110"/>
      <c r="C601" s="110"/>
      <c r="D601" s="100"/>
      <c r="E601" s="100"/>
      <c r="F601" s="213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</row>
    <row r="602" customFormat="false" ht="12.75" hidden="false" customHeight="true" outlineLevel="0" collapsed="false">
      <c r="A602" s="110"/>
      <c r="B602" s="110"/>
      <c r="C602" s="110"/>
      <c r="D602" s="100"/>
      <c r="E602" s="100"/>
      <c r="F602" s="213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</row>
    <row r="603" customFormat="false" ht="12.75" hidden="false" customHeight="true" outlineLevel="0" collapsed="false">
      <c r="A603" s="110"/>
      <c r="B603" s="110"/>
      <c r="C603" s="110"/>
      <c r="D603" s="100"/>
      <c r="E603" s="100"/>
      <c r="F603" s="213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</row>
    <row r="604" customFormat="false" ht="12.75" hidden="false" customHeight="true" outlineLevel="0" collapsed="false">
      <c r="A604" s="110"/>
      <c r="B604" s="110"/>
      <c r="C604" s="110"/>
      <c r="D604" s="100"/>
      <c r="E604" s="100"/>
      <c r="F604" s="213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</row>
    <row r="605" customFormat="false" ht="12.75" hidden="false" customHeight="true" outlineLevel="0" collapsed="false">
      <c r="A605" s="110"/>
      <c r="B605" s="110"/>
      <c r="C605" s="110"/>
      <c r="D605" s="100"/>
      <c r="E605" s="100"/>
      <c r="F605" s="213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</row>
    <row r="606" customFormat="false" ht="12.75" hidden="false" customHeight="true" outlineLevel="0" collapsed="false">
      <c r="A606" s="110"/>
      <c r="B606" s="110"/>
      <c r="C606" s="110"/>
      <c r="D606" s="100"/>
      <c r="E606" s="100"/>
      <c r="F606" s="213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</row>
    <row r="607" customFormat="false" ht="12.75" hidden="false" customHeight="true" outlineLevel="0" collapsed="false">
      <c r="A607" s="110"/>
      <c r="B607" s="110"/>
      <c r="C607" s="110"/>
      <c r="D607" s="100"/>
      <c r="E607" s="100"/>
      <c r="F607" s="213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</row>
    <row r="608" customFormat="false" ht="12.75" hidden="false" customHeight="true" outlineLevel="0" collapsed="false">
      <c r="A608" s="110"/>
      <c r="B608" s="110"/>
      <c r="C608" s="110"/>
      <c r="D608" s="100"/>
      <c r="E608" s="100"/>
      <c r="F608" s="213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</row>
    <row r="609" customFormat="false" ht="12.75" hidden="false" customHeight="true" outlineLevel="0" collapsed="false">
      <c r="A609" s="110"/>
      <c r="B609" s="110"/>
      <c r="C609" s="110"/>
      <c r="D609" s="100"/>
      <c r="E609" s="100"/>
      <c r="F609" s="213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</row>
    <row r="610" customFormat="false" ht="12.75" hidden="false" customHeight="true" outlineLevel="0" collapsed="false">
      <c r="A610" s="110"/>
      <c r="B610" s="110"/>
      <c r="C610" s="110"/>
      <c r="D610" s="100"/>
      <c r="E610" s="100"/>
      <c r="F610" s="213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</row>
    <row r="611" customFormat="false" ht="12.75" hidden="false" customHeight="true" outlineLevel="0" collapsed="false">
      <c r="A611" s="110"/>
      <c r="B611" s="110"/>
      <c r="C611" s="110"/>
      <c r="D611" s="100"/>
      <c r="E611" s="100"/>
      <c r="F611" s="213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</row>
    <row r="612" customFormat="false" ht="12.75" hidden="false" customHeight="true" outlineLevel="0" collapsed="false">
      <c r="A612" s="110"/>
      <c r="B612" s="110"/>
      <c r="C612" s="110"/>
      <c r="D612" s="100"/>
      <c r="E612" s="100"/>
      <c r="F612" s="213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</row>
    <row r="613" customFormat="false" ht="12.75" hidden="false" customHeight="true" outlineLevel="0" collapsed="false">
      <c r="A613" s="110"/>
      <c r="B613" s="110"/>
      <c r="C613" s="110"/>
      <c r="D613" s="100"/>
      <c r="E613" s="100"/>
      <c r="F613" s="213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</row>
    <row r="614" customFormat="false" ht="12.75" hidden="false" customHeight="true" outlineLevel="0" collapsed="false">
      <c r="A614" s="110"/>
      <c r="B614" s="110"/>
      <c r="C614" s="110"/>
      <c r="D614" s="100"/>
      <c r="E614" s="100"/>
      <c r="F614" s="213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</row>
    <row r="615" customFormat="false" ht="12.75" hidden="false" customHeight="true" outlineLevel="0" collapsed="false">
      <c r="A615" s="110"/>
      <c r="B615" s="110"/>
      <c r="C615" s="110"/>
      <c r="D615" s="100"/>
      <c r="E615" s="100"/>
      <c r="F615" s="213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</row>
    <row r="616" customFormat="false" ht="12.75" hidden="false" customHeight="true" outlineLevel="0" collapsed="false">
      <c r="A616" s="110"/>
      <c r="B616" s="110"/>
      <c r="C616" s="110"/>
      <c r="D616" s="100"/>
      <c r="E616" s="100"/>
      <c r="F616" s="213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</row>
    <row r="617" customFormat="false" ht="12.75" hidden="false" customHeight="true" outlineLevel="0" collapsed="false">
      <c r="A617" s="110"/>
      <c r="B617" s="110"/>
      <c r="C617" s="110"/>
      <c r="D617" s="100"/>
      <c r="E617" s="100"/>
      <c r="F617" s="213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</row>
    <row r="618" customFormat="false" ht="12.75" hidden="false" customHeight="true" outlineLevel="0" collapsed="false">
      <c r="A618" s="110"/>
      <c r="B618" s="110"/>
      <c r="C618" s="110"/>
      <c r="D618" s="100"/>
      <c r="E618" s="100"/>
      <c r="F618" s="213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</row>
    <row r="619" customFormat="false" ht="12.75" hidden="false" customHeight="true" outlineLevel="0" collapsed="false">
      <c r="A619" s="110"/>
      <c r="B619" s="110"/>
      <c r="C619" s="110"/>
      <c r="D619" s="100"/>
      <c r="E619" s="100"/>
      <c r="F619" s="213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</row>
    <row r="620" customFormat="false" ht="12.75" hidden="false" customHeight="true" outlineLevel="0" collapsed="false">
      <c r="A620" s="110"/>
      <c r="B620" s="110"/>
      <c r="C620" s="110"/>
      <c r="D620" s="100"/>
      <c r="E620" s="100"/>
      <c r="F620" s="213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</row>
    <row r="621" customFormat="false" ht="12.75" hidden="false" customHeight="true" outlineLevel="0" collapsed="false">
      <c r="A621" s="110"/>
      <c r="B621" s="110"/>
      <c r="C621" s="110"/>
      <c r="D621" s="100"/>
      <c r="E621" s="100"/>
      <c r="F621" s="213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</row>
    <row r="622" customFormat="false" ht="12.75" hidden="false" customHeight="true" outlineLevel="0" collapsed="false">
      <c r="A622" s="110"/>
      <c r="B622" s="110"/>
      <c r="C622" s="110"/>
      <c r="D622" s="100"/>
      <c r="E622" s="100"/>
      <c r="F622" s="213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</row>
    <row r="623" customFormat="false" ht="12.75" hidden="false" customHeight="true" outlineLevel="0" collapsed="false">
      <c r="A623" s="110"/>
      <c r="B623" s="110"/>
      <c r="C623" s="110"/>
      <c r="D623" s="100"/>
      <c r="E623" s="100"/>
      <c r="F623" s="213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</row>
    <row r="624" customFormat="false" ht="12.75" hidden="false" customHeight="true" outlineLevel="0" collapsed="false">
      <c r="A624" s="110"/>
      <c r="B624" s="110"/>
      <c r="C624" s="110"/>
      <c r="D624" s="100"/>
      <c r="E624" s="100"/>
      <c r="F624" s="213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</row>
  </sheetData>
  <mergeCells count="48">
    <mergeCell ref="A1:S1"/>
    <mergeCell ref="D3:G3"/>
    <mergeCell ref="D4:G4"/>
    <mergeCell ref="D5:G5"/>
    <mergeCell ref="D6:G6"/>
    <mergeCell ref="D7:G7"/>
    <mergeCell ref="D8:G8"/>
    <mergeCell ref="D9:G9"/>
    <mergeCell ref="A11:S11"/>
    <mergeCell ref="A12:A13"/>
    <mergeCell ref="B12:B13"/>
    <mergeCell ref="E12:F12"/>
    <mergeCell ref="G12:H12"/>
    <mergeCell ref="I12:J12"/>
    <mergeCell ref="K12:L12"/>
    <mergeCell ref="M12:N12"/>
    <mergeCell ref="O12:P12"/>
    <mergeCell ref="Q12:R12"/>
    <mergeCell ref="A36:F36"/>
    <mergeCell ref="E37:F37"/>
    <mergeCell ref="G37:H37"/>
    <mergeCell ref="I37:J37"/>
    <mergeCell ref="K37:L37"/>
    <mergeCell ref="M37:N37"/>
    <mergeCell ref="O37:P37"/>
    <mergeCell ref="Q37:R37"/>
    <mergeCell ref="E38:F38"/>
    <mergeCell ref="G38:H38"/>
    <mergeCell ref="I38:J38"/>
    <mergeCell ref="K38:L38"/>
    <mergeCell ref="M38:N38"/>
    <mergeCell ref="O38:P38"/>
    <mergeCell ref="Q38:R38"/>
    <mergeCell ref="E39:F39"/>
    <mergeCell ref="G39:H39"/>
    <mergeCell ref="I39:J39"/>
    <mergeCell ref="K39:L39"/>
    <mergeCell ref="M39:N39"/>
    <mergeCell ref="O39:P39"/>
    <mergeCell ref="Q39:R39"/>
    <mergeCell ref="E40:F40"/>
    <mergeCell ref="G40:H40"/>
    <mergeCell ref="I40:J40"/>
    <mergeCell ref="K40:L40"/>
    <mergeCell ref="M40:N40"/>
    <mergeCell ref="O40:P40"/>
    <mergeCell ref="Q40:R40"/>
    <mergeCell ref="A42:S42"/>
  </mergeCells>
  <printOptions headings="false" gridLines="false" gridLinesSet="true" horizontalCentered="false" verticalCentered="false"/>
  <pageMargins left="0.25" right="0.25" top="0.611111111111111" bottom="0.75" header="0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 &amp;R&amp;P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Z10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2.88"/>
    <col collapsed="false" customWidth="true" hidden="false" outlineLevel="0" max="2" min="2" style="0" width="31.38"/>
    <col collapsed="false" customWidth="true" hidden="false" outlineLevel="0" max="3" min="3" style="0" width="5.38"/>
    <col collapsed="false" customWidth="true" hidden="false" outlineLevel="0" max="4" min="4" style="0" width="9.38"/>
    <col collapsed="false" customWidth="true" hidden="false" outlineLevel="0" max="5" min="5" style="0" width="12.38"/>
    <col collapsed="false" customWidth="true" hidden="false" outlineLevel="0" max="6" min="6" style="0" width="13.88"/>
    <col collapsed="false" customWidth="true" hidden="false" outlineLevel="0" max="7" min="7" style="0" width="13.63"/>
    <col collapsed="false" customWidth="true" hidden="false" outlineLevel="0" max="8" min="8" style="0" width="11.75"/>
    <col collapsed="false" customWidth="true" hidden="false" outlineLevel="0" max="9" min="9" style="0" width="11.89"/>
    <col collapsed="false" customWidth="true" hidden="false" outlineLevel="0" max="10" min="10" style="0" width="14.75"/>
    <col collapsed="false" customWidth="true" hidden="false" outlineLevel="0" max="11" min="11" style="0" width="28.25"/>
    <col collapsed="false" customWidth="true" hidden="false" outlineLevel="0" max="26" min="12" style="0" width="8.75"/>
  </cols>
  <sheetData>
    <row r="1" customFormat="false" ht="12.75" hidden="false" customHeight="true" outlineLevel="0" collapsed="false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</row>
    <row r="2" customFormat="false" ht="12.75" hidden="false" customHeight="true" outlineLevel="0" collapsed="false">
      <c r="A2" s="215"/>
      <c r="B2" s="215"/>
      <c r="C2" s="102"/>
      <c r="D2" s="102"/>
      <c r="E2" s="215"/>
      <c r="F2" s="215"/>
      <c r="G2" s="215"/>
      <c r="H2" s="215"/>
      <c r="I2" s="215"/>
      <c r="J2" s="215"/>
      <c r="K2" s="215"/>
      <c r="L2" s="215"/>
      <c r="M2" s="215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</row>
    <row r="3" customFormat="false" ht="16.5" hidden="false" customHeight="true" outlineLevel="0" collapsed="false">
      <c r="A3" s="216"/>
      <c r="B3" s="215"/>
      <c r="C3" s="102"/>
      <c r="D3" s="102"/>
      <c r="E3" s="5" t="s">
        <v>0</v>
      </c>
      <c r="F3" s="5"/>
      <c r="G3" s="5"/>
      <c r="H3" s="5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</row>
    <row r="4" customFormat="false" ht="12.75" hidden="false" customHeight="true" outlineLevel="0" collapsed="false">
      <c r="A4" s="216"/>
      <c r="B4" s="215"/>
      <c r="C4" s="102"/>
      <c r="D4" s="102"/>
      <c r="E4" s="7" t="s">
        <v>1</v>
      </c>
      <c r="F4" s="7"/>
      <c r="G4" s="7"/>
      <c r="H4" s="7"/>
      <c r="I4" s="214"/>
      <c r="J4" s="214"/>
      <c r="K4" s="214"/>
      <c r="L4" s="217"/>
      <c r="M4" s="218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</row>
    <row r="5" customFormat="false" ht="12.75" hidden="false" customHeight="true" outlineLevel="0" collapsed="false">
      <c r="A5" s="216"/>
      <c r="B5" s="215"/>
      <c r="C5" s="102"/>
      <c r="D5" s="102"/>
      <c r="E5" s="5" t="s">
        <v>3</v>
      </c>
      <c r="F5" s="5"/>
      <c r="G5" s="5"/>
      <c r="H5" s="5"/>
      <c r="I5" s="214"/>
      <c r="J5" s="214"/>
      <c r="K5" s="214"/>
      <c r="L5" s="219"/>
      <c r="M5" s="219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</row>
    <row r="6" customFormat="false" ht="15" hidden="false" customHeight="true" outlineLevel="0" collapsed="false">
      <c r="A6" s="216"/>
      <c r="B6" s="215"/>
      <c r="C6" s="102"/>
      <c r="D6" s="102"/>
      <c r="E6" s="12" t="s">
        <v>4</v>
      </c>
      <c r="F6" s="12"/>
      <c r="G6" s="12"/>
      <c r="H6" s="12"/>
      <c r="I6" s="214"/>
      <c r="J6" s="214"/>
      <c r="K6" s="214"/>
      <c r="L6" s="217"/>
      <c r="M6" s="217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</row>
    <row r="7" customFormat="false" ht="13.5" hidden="false" customHeight="true" outlineLevel="0" collapsed="false">
      <c r="A7" s="216"/>
      <c r="B7" s="215"/>
      <c r="C7" s="102"/>
      <c r="D7" s="102"/>
      <c r="E7" s="7" t="s">
        <v>6</v>
      </c>
      <c r="F7" s="7"/>
      <c r="G7" s="7"/>
      <c r="H7" s="7"/>
      <c r="I7" s="214"/>
      <c r="J7" s="214"/>
      <c r="K7" s="214"/>
      <c r="L7" s="217"/>
      <c r="M7" s="217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</row>
    <row r="8" customFormat="false" ht="15" hidden="false" customHeight="true" outlineLevel="0" collapsed="false">
      <c r="A8" s="216"/>
      <c r="B8" s="215"/>
      <c r="C8" s="102"/>
      <c r="D8" s="102"/>
      <c r="E8" s="18" t="s">
        <v>8</v>
      </c>
      <c r="F8" s="18"/>
      <c r="G8" s="18"/>
      <c r="H8" s="18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</row>
    <row r="9" customFormat="false" ht="27.75" hidden="false" customHeight="true" outlineLevel="0" collapsed="false">
      <c r="A9" s="216"/>
      <c r="B9" s="215"/>
      <c r="C9" s="102"/>
      <c r="D9" s="102"/>
      <c r="E9" s="7" t="s">
        <v>10</v>
      </c>
      <c r="F9" s="7"/>
      <c r="G9" s="7"/>
      <c r="H9" s="7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</row>
    <row r="10" customFormat="false" ht="12.75" hidden="false" customHeight="true" outlineLevel="0" collapsed="false">
      <c r="A10" s="215"/>
      <c r="B10" s="215"/>
      <c r="C10" s="215"/>
      <c r="D10" s="215"/>
      <c r="E10" s="215"/>
      <c r="F10" s="215"/>
      <c r="G10" s="215"/>
      <c r="H10" s="215"/>
      <c r="I10" s="215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</row>
    <row r="11" customFormat="false" ht="15" hidden="false" customHeight="true" outlineLevel="0" collapsed="false">
      <c r="A11" s="220" t="s">
        <v>1084</v>
      </c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</row>
    <row r="12" customFormat="false" ht="12.75" hidden="false" customHeight="true" outlineLevel="0" collapsed="false">
      <c r="A12" s="221" t="s">
        <v>1085</v>
      </c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</row>
    <row r="13" customFormat="false" ht="12.75" hidden="false" customHeight="true" outlineLevel="0" collapsed="false">
      <c r="A13" s="222" t="s">
        <v>11</v>
      </c>
      <c r="B13" s="223" t="s">
        <v>1086</v>
      </c>
      <c r="C13" s="223"/>
      <c r="D13" s="223"/>
      <c r="E13" s="223" t="s">
        <v>1087</v>
      </c>
      <c r="F13" s="224" t="s">
        <v>1088</v>
      </c>
      <c r="G13" s="223" t="s">
        <v>1089</v>
      </c>
      <c r="H13" s="225" t="s">
        <v>1090</v>
      </c>
      <c r="I13" s="223" t="s">
        <v>1091</v>
      </c>
      <c r="J13" s="223"/>
      <c r="K13" s="223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</row>
    <row r="14" customFormat="false" ht="19.5" hidden="false" customHeight="true" outlineLevel="0" collapsed="false">
      <c r="A14" s="222"/>
      <c r="B14" s="223"/>
      <c r="C14" s="223"/>
      <c r="D14" s="223"/>
      <c r="E14" s="223"/>
      <c r="F14" s="223"/>
      <c r="G14" s="223"/>
      <c r="H14" s="223"/>
      <c r="I14" s="223" t="s">
        <v>1092</v>
      </c>
      <c r="J14" s="223" t="s">
        <v>1093</v>
      </c>
      <c r="K14" s="223" t="s">
        <v>1094</v>
      </c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</row>
    <row r="15" customFormat="false" ht="12.75" hidden="false" customHeight="true" outlineLevel="0" collapsed="false">
      <c r="A15" s="226" t="n">
        <v>1</v>
      </c>
      <c r="B15" s="227" t="s">
        <v>1095</v>
      </c>
      <c r="C15" s="227"/>
      <c r="D15" s="227"/>
      <c r="E15" s="228"/>
      <c r="F15" s="229" t="n">
        <v>0.03</v>
      </c>
      <c r="G15" s="230"/>
      <c r="H15" s="231" t="s">
        <v>1096</v>
      </c>
      <c r="I15" s="232" t="n">
        <v>0.03</v>
      </c>
      <c r="J15" s="232" t="n">
        <v>0.04</v>
      </c>
      <c r="K15" s="232" t="n">
        <v>0.055</v>
      </c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</row>
    <row r="16" customFormat="false" ht="12.75" hidden="false" customHeight="true" outlineLevel="0" collapsed="false">
      <c r="A16" s="226" t="n">
        <v>2</v>
      </c>
      <c r="B16" s="227" t="s">
        <v>1097</v>
      </c>
      <c r="C16" s="227"/>
      <c r="D16" s="227"/>
      <c r="E16" s="228"/>
      <c r="F16" s="229" t="n">
        <v>0.008</v>
      </c>
      <c r="G16" s="230"/>
      <c r="H16" s="231" t="s">
        <v>1096</v>
      </c>
      <c r="I16" s="232" t="n">
        <v>0.008</v>
      </c>
      <c r="J16" s="232" t="n">
        <v>0.008</v>
      </c>
      <c r="K16" s="232" t="n">
        <v>0.01</v>
      </c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</row>
    <row r="17" customFormat="false" ht="12.75" hidden="false" customHeight="true" outlineLevel="0" collapsed="false">
      <c r="A17" s="226" t="n">
        <v>3</v>
      </c>
      <c r="B17" s="227" t="s">
        <v>1098</v>
      </c>
      <c r="C17" s="227"/>
      <c r="D17" s="227"/>
      <c r="E17" s="228"/>
      <c r="F17" s="229" t="n">
        <v>0.0097</v>
      </c>
      <c r="G17" s="230"/>
      <c r="H17" s="231" t="s">
        <v>1096</v>
      </c>
      <c r="I17" s="232" t="n">
        <v>0.0097</v>
      </c>
      <c r="J17" s="232" t="n">
        <v>0.0127</v>
      </c>
      <c r="K17" s="232" t="n">
        <v>0.0127</v>
      </c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</row>
    <row r="18" customFormat="false" ht="12.75" hidden="false" customHeight="true" outlineLevel="0" collapsed="false">
      <c r="A18" s="226" t="n">
        <v>4</v>
      </c>
      <c r="B18" s="227" t="s">
        <v>1099</v>
      </c>
      <c r="C18" s="227"/>
      <c r="D18" s="227"/>
      <c r="E18" s="228"/>
      <c r="F18" s="229" t="n">
        <v>0.0059</v>
      </c>
      <c r="G18" s="230"/>
      <c r="H18" s="231" t="s">
        <v>1096</v>
      </c>
      <c r="I18" s="232" t="n">
        <v>0.0059</v>
      </c>
      <c r="J18" s="232" t="n">
        <v>0.0123</v>
      </c>
      <c r="K18" s="232" t="n">
        <v>0.0139</v>
      </c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14"/>
    </row>
    <row r="19" customFormat="false" ht="12.75" hidden="false" customHeight="true" outlineLevel="0" collapsed="false">
      <c r="A19" s="226" t="n">
        <v>5</v>
      </c>
      <c r="B19" s="227" t="s">
        <v>1100</v>
      </c>
      <c r="C19" s="227"/>
      <c r="D19" s="227"/>
      <c r="E19" s="228"/>
      <c r="F19" s="229" t="n">
        <v>0.06245</v>
      </c>
      <c r="G19" s="230"/>
      <c r="H19" s="231" t="s">
        <v>1096</v>
      </c>
      <c r="I19" s="232" t="n">
        <v>0.0616</v>
      </c>
      <c r="J19" s="232" t="n">
        <v>0.074</v>
      </c>
      <c r="K19" s="232" t="n">
        <v>0.0896</v>
      </c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</row>
    <row r="20" customFormat="false" ht="12.75" hidden="false" customHeight="true" outlineLevel="0" collapsed="false">
      <c r="A20" s="226" t="n">
        <v>6</v>
      </c>
      <c r="B20" s="227" t="s">
        <v>1101</v>
      </c>
      <c r="C20" s="227"/>
      <c r="D20" s="227"/>
      <c r="E20" s="228"/>
      <c r="F20" s="229" t="n">
        <f aca="false">SUM(F21:F24)</f>
        <v>0.1115</v>
      </c>
      <c r="G20" s="233" t="s">
        <v>1102</v>
      </c>
      <c r="H20" s="233"/>
      <c r="I20" s="233"/>
      <c r="J20" s="233"/>
      <c r="K20" s="233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</row>
    <row r="21" customFormat="false" ht="12.75" hidden="false" customHeight="true" outlineLevel="0" collapsed="false">
      <c r="A21" s="234" t="n">
        <v>43836</v>
      </c>
      <c r="B21" s="227" t="s">
        <v>1103</v>
      </c>
      <c r="C21" s="227"/>
      <c r="D21" s="227"/>
      <c r="E21" s="227"/>
      <c r="F21" s="229" t="n">
        <v>0.0065</v>
      </c>
      <c r="G21" s="233"/>
      <c r="H21" s="233"/>
      <c r="I21" s="233"/>
      <c r="J21" s="233"/>
      <c r="K21" s="233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</row>
    <row r="22" customFormat="false" ht="12.75" hidden="false" customHeight="true" outlineLevel="0" collapsed="false">
      <c r="A22" s="234" t="n">
        <v>43867</v>
      </c>
      <c r="B22" s="227" t="s">
        <v>1104</v>
      </c>
      <c r="C22" s="227"/>
      <c r="D22" s="227"/>
      <c r="E22" s="227"/>
      <c r="F22" s="229" t="n">
        <v>0.03</v>
      </c>
      <c r="G22" s="233"/>
      <c r="H22" s="233"/>
      <c r="I22" s="233"/>
      <c r="J22" s="233"/>
      <c r="K22" s="233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</row>
    <row r="23" customFormat="false" ht="12.75" hidden="false" customHeight="true" outlineLevel="0" collapsed="false">
      <c r="A23" s="234" t="n">
        <v>43896</v>
      </c>
      <c r="B23" s="227" t="s">
        <v>1105</v>
      </c>
      <c r="C23" s="227"/>
      <c r="D23" s="227"/>
      <c r="E23" s="227"/>
      <c r="F23" s="229" t="n">
        <v>0.03</v>
      </c>
      <c r="G23" s="233"/>
      <c r="H23" s="233"/>
      <c r="I23" s="233"/>
      <c r="J23" s="233"/>
      <c r="K23" s="233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</row>
    <row r="24" customFormat="false" ht="12.75" hidden="false" customHeight="true" outlineLevel="0" collapsed="false">
      <c r="A24" s="234" t="n">
        <v>43927</v>
      </c>
      <c r="B24" s="227" t="s">
        <v>1106</v>
      </c>
      <c r="C24" s="227"/>
      <c r="D24" s="227"/>
      <c r="E24" s="227"/>
      <c r="F24" s="229" t="n">
        <v>0.045</v>
      </c>
      <c r="G24" s="233"/>
      <c r="H24" s="233"/>
      <c r="I24" s="233"/>
      <c r="J24" s="233"/>
      <c r="K24" s="233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</row>
    <row r="25" customFormat="false" ht="12.75" hidden="false" customHeight="true" outlineLevel="0" collapsed="false">
      <c r="A25" s="121"/>
      <c r="B25" s="121"/>
      <c r="C25" s="121"/>
      <c r="D25" s="121"/>
      <c r="E25" s="121"/>
      <c r="F25" s="121"/>
      <c r="G25" s="233"/>
      <c r="H25" s="233"/>
      <c r="I25" s="233"/>
      <c r="J25" s="233"/>
      <c r="K25" s="233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</row>
    <row r="26" customFormat="false" ht="12.75" hidden="false" customHeight="true" outlineLevel="0" collapsed="false">
      <c r="A26" s="221" t="s">
        <v>1107</v>
      </c>
      <c r="B26" s="221"/>
      <c r="C26" s="221"/>
      <c r="D26" s="221"/>
      <c r="E26" s="228"/>
      <c r="F26" s="235"/>
      <c r="G26" s="233"/>
      <c r="H26" s="233"/>
      <c r="I26" s="233"/>
      <c r="J26" s="233"/>
      <c r="K26" s="233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</row>
    <row r="27" customFormat="false" ht="12.75" hidden="false" customHeight="true" outlineLevel="0" collapsed="false">
      <c r="A27" s="221" t="s">
        <v>1108</v>
      </c>
      <c r="B27" s="221"/>
      <c r="C27" s="221"/>
      <c r="D27" s="221"/>
      <c r="E27" s="228"/>
      <c r="F27" s="235"/>
      <c r="G27" s="227" t="s">
        <v>1109</v>
      </c>
      <c r="H27" s="227"/>
      <c r="I27" s="227"/>
      <c r="J27" s="227"/>
      <c r="K27" s="227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</row>
    <row r="28" customFormat="false" ht="12.75" hidden="false" customHeight="true" outlineLevel="0" collapsed="false">
      <c r="A28" s="221" t="s">
        <v>1110</v>
      </c>
      <c r="B28" s="221"/>
      <c r="C28" s="221"/>
      <c r="D28" s="221"/>
      <c r="E28" s="221"/>
      <c r="F28" s="229" t="n">
        <f aca="false">(((1+(F15+F16+F17))*(1+F18)*(1+F19))/(1-F20))-1</f>
        <v>0.260209707713562</v>
      </c>
      <c r="G28" s="227" t="s">
        <v>1111</v>
      </c>
      <c r="H28" s="227"/>
      <c r="I28" s="227"/>
      <c r="J28" s="227"/>
      <c r="K28" s="227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14"/>
    </row>
    <row r="29" customFormat="false" ht="12.75" hidden="false" customHeight="true" outlineLevel="0" collapsed="false">
      <c r="A29" s="236"/>
      <c r="B29" s="236"/>
      <c r="C29" s="236"/>
      <c r="D29" s="236"/>
      <c r="E29" s="236"/>
      <c r="F29" s="236"/>
      <c r="G29" s="227" t="s">
        <v>1112</v>
      </c>
      <c r="H29" s="227"/>
      <c r="I29" s="227"/>
      <c r="J29" s="227"/>
      <c r="K29" s="227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</row>
    <row r="30" customFormat="false" ht="12.75" hidden="false" customHeight="true" outlineLevel="0" collapsed="false">
      <c r="A30" s="236"/>
      <c r="B30" s="236"/>
      <c r="C30" s="236"/>
      <c r="D30" s="236"/>
      <c r="E30" s="236"/>
      <c r="F30" s="236"/>
      <c r="G30" s="227" t="s">
        <v>1113</v>
      </c>
      <c r="H30" s="227"/>
      <c r="I30" s="227"/>
      <c r="J30" s="227"/>
      <c r="K30" s="227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</row>
    <row r="31" customFormat="false" ht="12.75" hidden="false" customHeight="true" outlineLevel="0" collapsed="false">
      <c r="A31" s="236"/>
      <c r="B31" s="236"/>
      <c r="C31" s="236"/>
      <c r="D31" s="236"/>
      <c r="E31" s="236"/>
      <c r="F31" s="236"/>
      <c r="G31" s="227" t="s">
        <v>1114</v>
      </c>
      <c r="H31" s="227"/>
      <c r="I31" s="227"/>
      <c r="J31" s="227"/>
      <c r="K31" s="227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</row>
    <row r="32" customFormat="false" ht="12.75" hidden="false" customHeight="true" outlineLevel="0" collapsed="false">
      <c r="A32" s="236"/>
      <c r="B32" s="236"/>
      <c r="C32" s="236"/>
      <c r="D32" s="236"/>
      <c r="E32" s="236"/>
      <c r="F32" s="236"/>
      <c r="G32" s="227" t="s">
        <v>1115</v>
      </c>
      <c r="H32" s="227"/>
      <c r="I32" s="227"/>
      <c r="J32" s="227"/>
      <c r="K32" s="227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</row>
    <row r="33" customFormat="false" ht="12.75" hidden="false" customHeight="true" outlineLevel="0" collapsed="false">
      <c r="A33" s="236"/>
      <c r="B33" s="236"/>
      <c r="C33" s="236"/>
      <c r="D33" s="236"/>
      <c r="E33" s="236"/>
      <c r="F33" s="236"/>
      <c r="G33" s="227" t="s">
        <v>1116</v>
      </c>
      <c r="H33" s="227"/>
      <c r="I33" s="227"/>
      <c r="J33" s="227"/>
      <c r="K33" s="227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</row>
    <row r="34" customFormat="false" ht="12.75" hidden="false" customHeight="true" outlineLevel="0" collapsed="false">
      <c r="A34" s="236"/>
      <c r="B34" s="236"/>
      <c r="C34" s="236"/>
      <c r="D34" s="236"/>
      <c r="E34" s="236"/>
      <c r="F34" s="236"/>
      <c r="G34" s="227" t="s">
        <v>1117</v>
      </c>
      <c r="H34" s="227"/>
      <c r="I34" s="227"/>
      <c r="J34" s="227"/>
      <c r="K34" s="227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</row>
    <row r="35" customFormat="false" ht="12.75" hidden="false" customHeight="true" outlineLevel="0" collapsed="false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</row>
    <row r="36" customFormat="false" ht="12.75" hidden="false" customHeight="true" outlineLevel="0" collapsed="false">
      <c r="A36" s="237"/>
      <c r="B36" s="237"/>
      <c r="C36" s="237"/>
      <c r="D36" s="237"/>
      <c r="E36" s="237"/>
      <c r="F36" s="237"/>
      <c r="G36" s="237"/>
      <c r="H36" s="237"/>
      <c r="I36" s="237"/>
      <c r="J36" s="237"/>
      <c r="K36" s="237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</row>
    <row r="37" customFormat="false" ht="12.75" hidden="false" customHeight="true" outlineLevel="0" collapsed="false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</row>
    <row r="38" customFormat="false" ht="15" hidden="false" customHeight="true" outlineLevel="0" collapsed="false">
      <c r="A38" s="220" t="s">
        <v>1118</v>
      </c>
      <c r="B38" s="220"/>
      <c r="C38" s="220"/>
      <c r="D38" s="220"/>
      <c r="E38" s="220"/>
      <c r="F38" s="220"/>
      <c r="G38" s="220"/>
      <c r="H38" s="220"/>
      <c r="I38" s="220"/>
      <c r="J38" s="220"/>
      <c r="K38" s="220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</row>
    <row r="39" customFormat="false" ht="12.75" hidden="false" customHeight="true" outlineLevel="0" collapsed="false">
      <c r="A39" s="221" t="s">
        <v>1085</v>
      </c>
      <c r="B39" s="221"/>
      <c r="C39" s="221"/>
      <c r="D39" s="221"/>
      <c r="E39" s="221"/>
      <c r="F39" s="221"/>
      <c r="G39" s="221"/>
      <c r="H39" s="221"/>
      <c r="I39" s="221"/>
      <c r="J39" s="221"/>
      <c r="K39" s="221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</row>
    <row r="40" customFormat="false" ht="12.75" hidden="false" customHeight="true" outlineLevel="0" collapsed="false">
      <c r="A40" s="222" t="s">
        <v>11</v>
      </c>
      <c r="B40" s="223" t="s">
        <v>1086</v>
      </c>
      <c r="C40" s="223"/>
      <c r="D40" s="223"/>
      <c r="E40" s="223" t="s">
        <v>1087</v>
      </c>
      <c r="F40" s="224" t="s">
        <v>1088</v>
      </c>
      <c r="G40" s="223" t="s">
        <v>1089</v>
      </c>
      <c r="H40" s="225" t="s">
        <v>1090</v>
      </c>
      <c r="I40" s="223" t="s">
        <v>1091</v>
      </c>
      <c r="J40" s="223"/>
      <c r="K40" s="223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</row>
    <row r="41" customFormat="false" ht="18" hidden="false" customHeight="true" outlineLevel="0" collapsed="false">
      <c r="A41" s="222"/>
      <c r="B41" s="223"/>
      <c r="C41" s="223"/>
      <c r="D41" s="223"/>
      <c r="E41" s="223"/>
      <c r="F41" s="223"/>
      <c r="G41" s="223"/>
      <c r="H41" s="223"/>
      <c r="I41" s="239" t="s">
        <v>1092</v>
      </c>
      <c r="J41" s="239" t="s">
        <v>1093</v>
      </c>
      <c r="K41" s="239" t="s">
        <v>1094</v>
      </c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</row>
    <row r="42" customFormat="false" ht="12.75" hidden="false" customHeight="true" outlineLevel="0" collapsed="false">
      <c r="A42" s="226" t="n">
        <v>1</v>
      </c>
      <c r="B42" s="227" t="s">
        <v>1095</v>
      </c>
      <c r="C42" s="227"/>
      <c r="D42" s="227"/>
      <c r="E42" s="230"/>
      <c r="F42" s="240" t="n">
        <v>0.015</v>
      </c>
      <c r="G42" s="230"/>
      <c r="H42" s="231" t="str">
        <f aca="false">IF(AND(F42&gt;=I42,F42&lt;=K42),"OK","DIFERE")</f>
        <v>OK</v>
      </c>
      <c r="I42" s="232" t="n">
        <v>0.015</v>
      </c>
      <c r="J42" s="232" t="n">
        <v>0.0345</v>
      </c>
      <c r="K42" s="232" t="n">
        <v>0.0449</v>
      </c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</row>
    <row r="43" customFormat="false" ht="12.75" hidden="false" customHeight="true" outlineLevel="0" collapsed="false">
      <c r="A43" s="226" t="n">
        <v>2</v>
      </c>
      <c r="B43" s="227" t="s">
        <v>1097</v>
      </c>
      <c r="C43" s="227"/>
      <c r="D43" s="227"/>
      <c r="E43" s="230"/>
      <c r="F43" s="229" t="n">
        <v>0.003</v>
      </c>
      <c r="G43" s="230"/>
      <c r="H43" s="231" t="str">
        <f aca="false">IF(AND(F43&gt;=I43,F43&lt;=K43),"OK","DIFERE")</f>
        <v>OK</v>
      </c>
      <c r="I43" s="232" t="n">
        <v>0.003</v>
      </c>
      <c r="J43" s="232" t="n">
        <v>0.0048</v>
      </c>
      <c r="K43" s="232" t="n">
        <v>0.0082</v>
      </c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</row>
    <row r="44" customFormat="false" ht="12.75" hidden="false" customHeight="true" outlineLevel="0" collapsed="false">
      <c r="A44" s="226" t="n">
        <v>3</v>
      </c>
      <c r="B44" s="227" t="s">
        <v>1098</v>
      </c>
      <c r="C44" s="227"/>
      <c r="D44" s="227"/>
      <c r="E44" s="230"/>
      <c r="F44" s="229" t="n">
        <v>0.0056</v>
      </c>
      <c r="G44" s="230"/>
      <c r="H44" s="231" t="str">
        <f aca="false">IF(AND(F44&gt;=I44,F44&lt;=K44),"OK","DIFERE")</f>
        <v>OK</v>
      </c>
      <c r="I44" s="232" t="n">
        <v>0.0056</v>
      </c>
      <c r="J44" s="232" t="n">
        <v>0.0085</v>
      </c>
      <c r="K44" s="232" t="n">
        <v>0.0089</v>
      </c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</row>
    <row r="45" customFormat="false" ht="12.75" hidden="false" customHeight="true" outlineLevel="0" collapsed="false">
      <c r="A45" s="226" t="n">
        <v>4</v>
      </c>
      <c r="B45" s="227" t="s">
        <v>1099</v>
      </c>
      <c r="C45" s="227"/>
      <c r="D45" s="227"/>
      <c r="E45" s="230"/>
      <c r="F45" s="229" t="n">
        <v>0.0085</v>
      </c>
      <c r="G45" s="230"/>
      <c r="H45" s="231" t="str">
        <f aca="false">IF(AND(F45&gt;=I45,F45&lt;=K45),"OK","DIFERE")</f>
        <v>OK</v>
      </c>
      <c r="I45" s="232" t="n">
        <v>0.0085</v>
      </c>
      <c r="J45" s="232" t="n">
        <v>0.0085</v>
      </c>
      <c r="K45" s="232" t="n">
        <v>0.0111</v>
      </c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</row>
    <row r="46" customFormat="false" ht="12.75" hidden="false" customHeight="true" outlineLevel="0" collapsed="false">
      <c r="A46" s="226" t="n">
        <v>5</v>
      </c>
      <c r="B46" s="227" t="s">
        <v>1100</v>
      </c>
      <c r="C46" s="227"/>
      <c r="D46" s="227"/>
      <c r="E46" s="230"/>
      <c r="F46" s="240" t="n">
        <v>0.0352</v>
      </c>
      <c r="G46" s="230"/>
      <c r="H46" s="231" t="str">
        <f aca="false">IF(AND(F46&gt;=I46,F46&lt;=K46),"OK","DIFERE")</f>
        <v>OK</v>
      </c>
      <c r="I46" s="232" t="n">
        <v>0.035</v>
      </c>
      <c r="J46" s="232" t="n">
        <v>0.0511</v>
      </c>
      <c r="K46" s="232" t="n">
        <v>0.0622</v>
      </c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</row>
    <row r="47" customFormat="false" ht="12.75" hidden="false" customHeight="true" outlineLevel="0" collapsed="false">
      <c r="A47" s="241" t="n">
        <v>6</v>
      </c>
      <c r="B47" s="227" t="s">
        <v>1101</v>
      </c>
      <c r="C47" s="227"/>
      <c r="D47" s="227"/>
      <c r="E47" s="230"/>
      <c r="F47" s="229" t="n">
        <f aca="false">SUM(F48:F51)</f>
        <v>0.0815</v>
      </c>
      <c r="G47" s="233" t="s">
        <v>1102</v>
      </c>
      <c r="H47" s="233"/>
      <c r="I47" s="233"/>
      <c r="J47" s="233"/>
      <c r="K47" s="233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</row>
    <row r="48" customFormat="false" ht="12.75" hidden="false" customHeight="true" outlineLevel="0" collapsed="false">
      <c r="A48" s="234" t="n">
        <v>43836</v>
      </c>
      <c r="B48" s="227" t="s">
        <v>1103</v>
      </c>
      <c r="C48" s="227"/>
      <c r="D48" s="227"/>
      <c r="E48" s="227"/>
      <c r="F48" s="229" t="n">
        <v>0.0065</v>
      </c>
      <c r="G48" s="233"/>
      <c r="H48" s="233"/>
      <c r="I48" s="233"/>
      <c r="J48" s="233"/>
      <c r="K48" s="233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</row>
    <row r="49" customFormat="false" ht="12.75" hidden="false" customHeight="true" outlineLevel="0" collapsed="false">
      <c r="A49" s="234" t="n">
        <v>43867</v>
      </c>
      <c r="B49" s="227" t="s">
        <v>1104</v>
      </c>
      <c r="C49" s="227"/>
      <c r="D49" s="227"/>
      <c r="E49" s="227"/>
      <c r="F49" s="229" t="n">
        <v>0.03</v>
      </c>
      <c r="G49" s="233"/>
      <c r="H49" s="233"/>
      <c r="I49" s="233"/>
      <c r="J49" s="233"/>
      <c r="K49" s="233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</row>
    <row r="50" customFormat="false" ht="12.75" hidden="false" customHeight="true" outlineLevel="0" collapsed="false">
      <c r="A50" s="234" t="n">
        <v>43896</v>
      </c>
      <c r="B50" s="227" t="s">
        <v>1105</v>
      </c>
      <c r="C50" s="227"/>
      <c r="D50" s="227"/>
      <c r="E50" s="227"/>
      <c r="F50" s="240" t="n">
        <v>0</v>
      </c>
      <c r="G50" s="233"/>
      <c r="H50" s="233"/>
      <c r="I50" s="233"/>
      <c r="J50" s="233"/>
      <c r="K50" s="233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</row>
    <row r="51" customFormat="false" ht="12.75" hidden="false" customHeight="true" outlineLevel="0" collapsed="false">
      <c r="A51" s="234" t="n">
        <v>43927</v>
      </c>
      <c r="B51" s="242" t="s">
        <v>1106</v>
      </c>
      <c r="C51" s="242"/>
      <c r="D51" s="242"/>
      <c r="E51" s="242"/>
      <c r="F51" s="229" t="n">
        <v>0.045</v>
      </c>
      <c r="G51" s="233"/>
      <c r="H51" s="233"/>
      <c r="I51" s="233"/>
      <c r="J51" s="233"/>
      <c r="K51" s="233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</row>
    <row r="52" customFormat="false" ht="12.75" hidden="false" customHeight="true" outlineLevel="0" collapsed="false">
      <c r="A52" s="221"/>
      <c r="B52" s="221"/>
      <c r="C52" s="221"/>
      <c r="D52" s="221"/>
      <c r="E52" s="221"/>
      <c r="F52" s="221"/>
      <c r="G52" s="233"/>
      <c r="H52" s="233"/>
      <c r="I52" s="233"/>
      <c r="J52" s="233"/>
      <c r="K52" s="233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</row>
    <row r="53" customFormat="false" ht="12.75" hidden="false" customHeight="true" outlineLevel="0" collapsed="false">
      <c r="A53" s="221" t="s">
        <v>1107</v>
      </c>
      <c r="B53" s="221"/>
      <c r="C53" s="221"/>
      <c r="D53" s="221"/>
      <c r="E53" s="230"/>
      <c r="F53" s="235"/>
      <c r="G53" s="233"/>
      <c r="H53" s="233"/>
      <c r="I53" s="233"/>
      <c r="J53" s="233"/>
      <c r="K53" s="233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</row>
    <row r="54" customFormat="false" ht="12.75" hidden="false" customHeight="true" outlineLevel="0" collapsed="false">
      <c r="A54" s="221" t="s">
        <v>1108</v>
      </c>
      <c r="B54" s="221"/>
      <c r="C54" s="221"/>
      <c r="D54" s="221"/>
      <c r="E54" s="230"/>
      <c r="F54" s="243"/>
      <c r="G54" s="227" t="s">
        <v>1109</v>
      </c>
      <c r="H54" s="227"/>
      <c r="I54" s="227"/>
      <c r="J54" s="227"/>
      <c r="K54" s="227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</row>
    <row r="55" customFormat="false" ht="12.75" hidden="false" customHeight="true" outlineLevel="0" collapsed="false">
      <c r="A55" s="221" t="s">
        <v>1110</v>
      </c>
      <c r="B55" s="221"/>
      <c r="C55" s="221"/>
      <c r="D55" s="221"/>
      <c r="E55" s="221"/>
      <c r="F55" s="229" t="n">
        <f aca="false">(((1+(F42+F43+F44))*(1+F45)*(1+F46))/(1-F47))-1</f>
        <v>0.163459533064779</v>
      </c>
      <c r="G55" s="227" t="s">
        <v>1111</v>
      </c>
      <c r="H55" s="227"/>
      <c r="I55" s="227"/>
      <c r="J55" s="227"/>
      <c r="K55" s="227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</row>
    <row r="56" customFormat="false" ht="12.75" hidden="false" customHeight="true" outlineLevel="0" collapsed="false">
      <c r="A56" s="244"/>
      <c r="B56" s="244"/>
      <c r="C56" s="244"/>
      <c r="D56" s="244"/>
      <c r="E56" s="214"/>
      <c r="F56" s="245"/>
      <c r="G56" s="227" t="s">
        <v>1112</v>
      </c>
      <c r="H56" s="227"/>
      <c r="I56" s="227"/>
      <c r="J56" s="227"/>
      <c r="K56" s="227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</row>
    <row r="57" customFormat="false" ht="12.75" hidden="false" customHeight="true" outlineLevel="0" collapsed="false">
      <c r="A57" s="246" t="s">
        <v>1119</v>
      </c>
      <c r="B57" s="246"/>
      <c r="C57" s="246"/>
      <c r="D57" s="246"/>
      <c r="E57" s="214"/>
      <c r="F57" s="245"/>
      <c r="G57" s="227" t="s">
        <v>1113</v>
      </c>
      <c r="H57" s="227"/>
      <c r="I57" s="227"/>
      <c r="J57" s="227"/>
      <c r="K57" s="227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</row>
    <row r="58" customFormat="false" ht="12.75" hidden="false" customHeight="true" outlineLevel="0" collapsed="false">
      <c r="A58" s="236" t="s">
        <v>1120</v>
      </c>
      <c r="B58" s="247" t="n">
        <v>0.111</v>
      </c>
      <c r="C58" s="247" t="n">
        <v>0.1402</v>
      </c>
      <c r="D58" s="247" t="n">
        <v>0.168</v>
      </c>
      <c r="E58" s="214"/>
      <c r="F58" s="245"/>
      <c r="G58" s="227" t="s">
        <v>1114</v>
      </c>
      <c r="H58" s="227"/>
      <c r="I58" s="227"/>
      <c r="J58" s="227"/>
      <c r="K58" s="227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</row>
    <row r="59" customFormat="false" ht="12.75" hidden="false" customHeight="true" outlineLevel="0" collapsed="false">
      <c r="A59" s="236" t="s">
        <v>1121</v>
      </c>
      <c r="B59" s="247" t="n">
        <v>0.1634</v>
      </c>
      <c r="C59" s="247" t="n">
        <v>0.1939</v>
      </c>
      <c r="D59" s="247" t="n">
        <v>0.223</v>
      </c>
      <c r="E59" s="214"/>
      <c r="F59" s="245"/>
      <c r="G59" s="227" t="s">
        <v>1115</v>
      </c>
      <c r="H59" s="227"/>
      <c r="I59" s="227"/>
      <c r="J59" s="227"/>
      <c r="K59" s="227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</row>
    <row r="60" customFormat="false" ht="12.75" hidden="false" customHeight="true" outlineLevel="0" collapsed="false">
      <c r="A60" s="215"/>
      <c r="B60" s="215"/>
      <c r="C60" s="215"/>
      <c r="D60" s="214"/>
      <c r="E60" s="214"/>
      <c r="F60" s="245"/>
      <c r="G60" s="227" t="s">
        <v>1116</v>
      </c>
      <c r="H60" s="227"/>
      <c r="I60" s="227"/>
      <c r="J60" s="227"/>
      <c r="K60" s="227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</row>
    <row r="61" customFormat="false" ht="12.75" hidden="false" customHeight="true" outlineLevel="0" collapsed="false">
      <c r="A61" s="244"/>
      <c r="B61" s="244"/>
      <c r="C61" s="244"/>
      <c r="D61" s="244"/>
      <c r="E61" s="244"/>
      <c r="F61" s="230"/>
      <c r="G61" s="227" t="s">
        <v>1117</v>
      </c>
      <c r="H61" s="227"/>
      <c r="I61" s="227"/>
      <c r="J61" s="227"/>
      <c r="K61" s="227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</row>
    <row r="62" customFormat="false" ht="24.05" hidden="false" customHeight="true" outlineLevel="0" collapsed="false">
      <c r="A62" s="248" t="s">
        <v>1122</v>
      </c>
      <c r="B62" s="248"/>
      <c r="C62" s="248"/>
      <c r="D62" s="248"/>
      <c r="E62" s="248"/>
      <c r="F62" s="248"/>
      <c r="G62" s="248"/>
      <c r="H62" s="248"/>
      <c r="I62" s="248"/>
      <c r="J62" s="248"/>
      <c r="K62" s="248"/>
      <c r="L62" s="21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</row>
    <row r="63" customFormat="false" ht="12.75" hidden="false" customHeight="true" outlineLevel="0" collapsed="false">
      <c r="A63" s="237"/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</row>
    <row r="64" customFormat="false" ht="12.75" hidden="false" customHeight="true" outlineLevel="0" collapsed="false">
      <c r="A64" s="215"/>
      <c r="B64" s="215"/>
      <c r="C64" s="215"/>
      <c r="D64" s="214"/>
      <c r="E64" s="214"/>
      <c r="F64" s="249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14"/>
    </row>
    <row r="65" customFormat="false" ht="12.75" hidden="false" customHeight="true" outlineLevel="0" collapsed="false">
      <c r="A65" s="215"/>
      <c r="B65" s="215"/>
      <c r="C65" s="215"/>
      <c r="D65" s="214"/>
      <c r="E65" s="214"/>
      <c r="F65" s="249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14"/>
      <c r="T65" s="214"/>
      <c r="U65" s="214"/>
      <c r="V65" s="214"/>
      <c r="W65" s="214"/>
      <c r="X65" s="214"/>
      <c r="Y65" s="214"/>
      <c r="Z65" s="214"/>
    </row>
    <row r="66" customFormat="false" ht="12.75" hidden="false" customHeight="true" outlineLevel="0" collapsed="false">
      <c r="A66" s="215"/>
      <c r="B66" s="215"/>
      <c r="C66" s="215"/>
      <c r="D66" s="214"/>
      <c r="E66" s="214"/>
      <c r="F66" s="249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14"/>
    </row>
    <row r="67" customFormat="false" ht="12.75" hidden="false" customHeight="true" outlineLevel="0" collapsed="false">
      <c r="A67" s="215"/>
      <c r="B67" s="215"/>
      <c r="C67" s="215"/>
      <c r="D67" s="214"/>
      <c r="E67" s="214"/>
      <c r="F67" s="249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14"/>
    </row>
    <row r="68" customFormat="false" ht="12.75" hidden="false" customHeight="true" outlineLevel="0" collapsed="false">
      <c r="A68" s="215"/>
      <c r="B68" s="215"/>
      <c r="C68" s="215"/>
      <c r="D68" s="214"/>
      <c r="E68" s="214"/>
      <c r="F68" s="249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14"/>
      <c r="T68" s="214"/>
      <c r="U68" s="214"/>
      <c r="V68" s="214"/>
      <c r="W68" s="214"/>
      <c r="X68" s="214"/>
      <c r="Y68" s="214"/>
      <c r="Z68" s="214"/>
    </row>
    <row r="69" customFormat="false" ht="12.75" hidden="false" customHeight="true" outlineLevel="0" collapsed="false">
      <c r="A69" s="215"/>
      <c r="B69" s="215"/>
      <c r="C69" s="215"/>
      <c r="D69" s="214"/>
      <c r="E69" s="214"/>
      <c r="F69" s="249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214"/>
      <c r="R69" s="214"/>
      <c r="S69" s="214"/>
      <c r="T69" s="214"/>
      <c r="U69" s="214"/>
      <c r="V69" s="214"/>
      <c r="W69" s="214"/>
      <c r="X69" s="214"/>
      <c r="Y69" s="214"/>
      <c r="Z69" s="214"/>
    </row>
    <row r="70" customFormat="false" ht="12.75" hidden="false" customHeight="true" outlineLevel="0" collapsed="false">
      <c r="A70" s="215"/>
      <c r="B70" s="215"/>
      <c r="C70" s="215"/>
      <c r="D70" s="214"/>
      <c r="E70" s="214"/>
      <c r="F70" s="249"/>
      <c r="G70" s="214"/>
      <c r="H70" s="214"/>
      <c r="I70" s="214"/>
      <c r="J70" s="214"/>
      <c r="K70" s="214"/>
      <c r="L70" s="214"/>
      <c r="M70" s="214"/>
      <c r="N70" s="214"/>
      <c r="O70" s="214"/>
      <c r="P70" s="214"/>
      <c r="Q70" s="214"/>
      <c r="R70" s="214"/>
      <c r="S70" s="214"/>
      <c r="T70" s="214"/>
      <c r="U70" s="214"/>
      <c r="V70" s="214"/>
      <c r="W70" s="214"/>
      <c r="X70" s="214"/>
      <c r="Y70" s="214"/>
      <c r="Z70" s="214"/>
    </row>
    <row r="71" customFormat="false" ht="12.75" hidden="false" customHeight="true" outlineLevel="0" collapsed="false">
      <c r="A71" s="215"/>
      <c r="B71" s="215"/>
      <c r="C71" s="215"/>
      <c r="D71" s="214"/>
      <c r="E71" s="214"/>
      <c r="F71" s="249"/>
      <c r="G71" s="214"/>
      <c r="H71" s="214"/>
      <c r="I71" s="214"/>
      <c r="J71" s="214"/>
      <c r="K71" s="214"/>
      <c r="L71" s="214"/>
      <c r="M71" s="214"/>
      <c r="N71" s="214"/>
      <c r="O71" s="214"/>
      <c r="P71" s="214"/>
      <c r="Q71" s="214"/>
      <c r="R71" s="214"/>
      <c r="S71" s="214"/>
      <c r="T71" s="214"/>
      <c r="U71" s="214"/>
      <c r="V71" s="214"/>
      <c r="W71" s="214"/>
      <c r="X71" s="214"/>
      <c r="Y71" s="214"/>
      <c r="Z71" s="214"/>
    </row>
    <row r="72" customFormat="false" ht="12.75" hidden="false" customHeight="true" outlineLevel="0" collapsed="false">
      <c r="A72" s="215"/>
      <c r="B72" s="215"/>
      <c r="C72" s="215"/>
      <c r="D72" s="214"/>
      <c r="E72" s="214"/>
      <c r="F72" s="249"/>
      <c r="G72" s="214"/>
      <c r="H72" s="214"/>
      <c r="I72" s="214"/>
      <c r="J72" s="214"/>
      <c r="K72" s="214"/>
      <c r="L72" s="214"/>
      <c r="M72" s="214"/>
      <c r="N72" s="214"/>
      <c r="O72" s="214"/>
      <c r="P72" s="214"/>
      <c r="Q72" s="214"/>
      <c r="R72" s="214"/>
      <c r="S72" s="214"/>
      <c r="T72" s="214"/>
      <c r="U72" s="214"/>
      <c r="V72" s="214"/>
      <c r="W72" s="214"/>
      <c r="X72" s="214"/>
      <c r="Y72" s="214"/>
      <c r="Z72" s="214"/>
    </row>
    <row r="73" customFormat="false" ht="12.75" hidden="false" customHeight="true" outlineLevel="0" collapsed="false">
      <c r="A73" s="215"/>
      <c r="B73" s="215"/>
      <c r="C73" s="215"/>
      <c r="D73" s="214"/>
      <c r="E73" s="214"/>
      <c r="F73" s="249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14"/>
      <c r="T73" s="214"/>
      <c r="U73" s="214"/>
      <c r="V73" s="214"/>
      <c r="W73" s="214"/>
      <c r="X73" s="214"/>
      <c r="Y73" s="214"/>
      <c r="Z73" s="214"/>
    </row>
    <row r="74" customFormat="false" ht="12.75" hidden="false" customHeight="true" outlineLevel="0" collapsed="false">
      <c r="A74" s="215"/>
      <c r="B74" s="215"/>
      <c r="C74" s="215"/>
      <c r="D74" s="214"/>
      <c r="E74" s="214"/>
      <c r="F74" s="249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14"/>
      <c r="T74" s="214"/>
      <c r="U74" s="214"/>
      <c r="V74" s="214"/>
      <c r="W74" s="214"/>
      <c r="X74" s="214"/>
      <c r="Y74" s="214"/>
      <c r="Z74" s="214"/>
    </row>
    <row r="75" customFormat="false" ht="12.75" hidden="false" customHeight="true" outlineLevel="0" collapsed="false">
      <c r="A75" s="215"/>
      <c r="B75" s="215"/>
      <c r="C75" s="215"/>
      <c r="D75" s="214"/>
      <c r="E75" s="214"/>
      <c r="F75" s="249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14"/>
      <c r="T75" s="214"/>
      <c r="U75" s="214"/>
      <c r="V75" s="214"/>
      <c r="W75" s="214"/>
      <c r="X75" s="214"/>
      <c r="Y75" s="214"/>
      <c r="Z75" s="214"/>
    </row>
    <row r="76" customFormat="false" ht="12.75" hidden="false" customHeight="true" outlineLevel="0" collapsed="false">
      <c r="A76" s="215"/>
      <c r="B76" s="215"/>
      <c r="C76" s="215"/>
      <c r="D76" s="214"/>
      <c r="E76" s="214"/>
      <c r="F76" s="249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14"/>
      <c r="T76" s="214"/>
      <c r="U76" s="214"/>
      <c r="V76" s="214"/>
      <c r="W76" s="214"/>
      <c r="X76" s="214"/>
      <c r="Y76" s="214"/>
      <c r="Z76" s="214"/>
    </row>
    <row r="77" customFormat="false" ht="12.75" hidden="false" customHeight="true" outlineLevel="0" collapsed="false">
      <c r="A77" s="215"/>
      <c r="B77" s="215"/>
      <c r="C77" s="215"/>
      <c r="D77" s="214"/>
      <c r="E77" s="214"/>
      <c r="F77" s="249"/>
      <c r="G77" s="214"/>
      <c r="H77" s="214"/>
      <c r="I77" s="214"/>
      <c r="J77" s="214"/>
      <c r="K77" s="214"/>
      <c r="L77" s="214"/>
      <c r="M77" s="214"/>
      <c r="N77" s="214"/>
      <c r="O77" s="214"/>
      <c r="P77" s="214"/>
      <c r="Q77" s="214"/>
      <c r="R77" s="214"/>
      <c r="S77" s="214"/>
      <c r="T77" s="214"/>
      <c r="U77" s="214"/>
      <c r="V77" s="214"/>
      <c r="W77" s="214"/>
      <c r="X77" s="214"/>
      <c r="Y77" s="214"/>
      <c r="Z77" s="214"/>
    </row>
    <row r="78" customFormat="false" ht="12.75" hidden="false" customHeight="true" outlineLevel="0" collapsed="false">
      <c r="A78" s="215"/>
      <c r="B78" s="215"/>
      <c r="C78" s="215"/>
      <c r="D78" s="214"/>
      <c r="E78" s="214"/>
      <c r="F78" s="249"/>
      <c r="G78" s="214"/>
      <c r="H78" s="214"/>
      <c r="I78" s="214"/>
      <c r="J78" s="214"/>
      <c r="K78" s="214"/>
      <c r="L78" s="214"/>
      <c r="M78" s="214"/>
      <c r="N78" s="214"/>
      <c r="O78" s="214"/>
      <c r="P78" s="214"/>
      <c r="Q78" s="214"/>
      <c r="R78" s="214"/>
      <c r="S78" s="214"/>
      <c r="T78" s="214"/>
      <c r="U78" s="214"/>
      <c r="V78" s="214"/>
      <c r="W78" s="214"/>
      <c r="X78" s="214"/>
      <c r="Y78" s="214"/>
      <c r="Z78" s="214"/>
    </row>
    <row r="79" customFormat="false" ht="12.75" hidden="false" customHeight="true" outlineLevel="0" collapsed="false">
      <c r="A79" s="215"/>
      <c r="B79" s="215"/>
      <c r="C79" s="215"/>
      <c r="D79" s="214"/>
      <c r="E79" s="214"/>
      <c r="F79" s="249"/>
      <c r="G79" s="214"/>
      <c r="H79" s="214"/>
      <c r="I79" s="214"/>
      <c r="J79" s="214"/>
      <c r="K79" s="214"/>
      <c r="L79" s="214"/>
      <c r="M79" s="214"/>
      <c r="N79" s="214"/>
      <c r="O79" s="214"/>
      <c r="P79" s="214"/>
      <c r="Q79" s="214"/>
      <c r="R79" s="214"/>
      <c r="S79" s="214"/>
      <c r="T79" s="214"/>
      <c r="U79" s="214"/>
      <c r="V79" s="214"/>
      <c r="W79" s="214"/>
      <c r="X79" s="214"/>
      <c r="Y79" s="214"/>
      <c r="Z79" s="214"/>
    </row>
    <row r="80" customFormat="false" ht="12.75" hidden="false" customHeight="true" outlineLevel="0" collapsed="false">
      <c r="A80" s="215"/>
      <c r="B80" s="215"/>
      <c r="C80" s="215"/>
      <c r="D80" s="214"/>
      <c r="E80" s="214"/>
      <c r="F80" s="249"/>
      <c r="G80" s="214"/>
      <c r="H80" s="214"/>
      <c r="I80" s="214"/>
      <c r="J80" s="214"/>
      <c r="K80" s="214"/>
      <c r="L80" s="214"/>
      <c r="M80" s="214"/>
      <c r="N80" s="214"/>
      <c r="O80" s="214"/>
      <c r="P80" s="214"/>
      <c r="Q80" s="214"/>
      <c r="R80" s="214"/>
      <c r="S80" s="214"/>
      <c r="T80" s="214"/>
      <c r="U80" s="214"/>
      <c r="V80" s="214"/>
      <c r="W80" s="214"/>
      <c r="X80" s="214"/>
      <c r="Y80" s="214"/>
      <c r="Z80" s="214"/>
    </row>
    <row r="81" customFormat="false" ht="12.75" hidden="false" customHeight="true" outlineLevel="0" collapsed="false">
      <c r="A81" s="215"/>
      <c r="B81" s="215"/>
      <c r="C81" s="215"/>
      <c r="D81" s="214"/>
      <c r="E81" s="214"/>
      <c r="F81" s="249"/>
      <c r="G81" s="214"/>
      <c r="H81" s="214"/>
      <c r="I81" s="214"/>
      <c r="J81" s="214"/>
      <c r="K81" s="214"/>
      <c r="L81" s="214"/>
      <c r="M81" s="214"/>
      <c r="N81" s="214"/>
      <c r="O81" s="214"/>
      <c r="P81" s="214"/>
      <c r="Q81" s="214"/>
      <c r="R81" s="214"/>
      <c r="S81" s="214"/>
      <c r="T81" s="214"/>
      <c r="U81" s="214"/>
      <c r="V81" s="214"/>
      <c r="W81" s="214"/>
      <c r="X81" s="214"/>
      <c r="Y81" s="214"/>
      <c r="Z81" s="214"/>
    </row>
    <row r="82" customFormat="false" ht="12.75" hidden="false" customHeight="true" outlineLevel="0" collapsed="false">
      <c r="A82" s="215"/>
      <c r="B82" s="215"/>
      <c r="C82" s="215"/>
      <c r="D82" s="214"/>
      <c r="E82" s="214"/>
      <c r="F82" s="249"/>
      <c r="G82" s="214"/>
      <c r="H82" s="214"/>
      <c r="I82" s="214"/>
      <c r="J82" s="214"/>
      <c r="K82" s="214"/>
      <c r="L82" s="214"/>
      <c r="M82" s="214"/>
      <c r="N82" s="214"/>
      <c r="O82" s="214"/>
      <c r="P82" s="214"/>
      <c r="Q82" s="214"/>
      <c r="R82" s="214"/>
      <c r="S82" s="214"/>
      <c r="T82" s="214"/>
      <c r="U82" s="214"/>
      <c r="V82" s="214"/>
      <c r="W82" s="214"/>
      <c r="X82" s="214"/>
      <c r="Y82" s="214"/>
      <c r="Z82" s="214"/>
    </row>
    <row r="83" customFormat="false" ht="12.75" hidden="false" customHeight="true" outlineLevel="0" collapsed="false">
      <c r="A83" s="215"/>
      <c r="B83" s="215"/>
      <c r="C83" s="215"/>
      <c r="D83" s="214"/>
      <c r="E83" s="214"/>
      <c r="F83" s="249"/>
      <c r="G83" s="214"/>
      <c r="H83" s="214"/>
      <c r="I83" s="214"/>
      <c r="J83" s="214"/>
      <c r="K83" s="214"/>
      <c r="L83" s="214"/>
      <c r="M83" s="214"/>
      <c r="N83" s="214"/>
      <c r="O83" s="214"/>
      <c r="P83" s="214"/>
      <c r="Q83" s="214"/>
      <c r="R83" s="214"/>
      <c r="S83" s="214"/>
      <c r="T83" s="214"/>
      <c r="U83" s="214"/>
      <c r="V83" s="214"/>
      <c r="W83" s="214"/>
      <c r="X83" s="214"/>
      <c r="Y83" s="214"/>
      <c r="Z83" s="214"/>
    </row>
    <row r="84" customFormat="false" ht="12.75" hidden="false" customHeight="true" outlineLevel="0" collapsed="false">
      <c r="A84" s="215"/>
      <c r="B84" s="215"/>
      <c r="C84" s="215"/>
      <c r="D84" s="214"/>
      <c r="E84" s="214"/>
      <c r="F84" s="249"/>
      <c r="G84" s="214"/>
      <c r="H84" s="214"/>
      <c r="I84" s="214"/>
      <c r="J84" s="214"/>
      <c r="K84" s="214"/>
      <c r="L84" s="214"/>
      <c r="M84" s="214"/>
      <c r="N84" s="214"/>
      <c r="O84" s="214"/>
      <c r="P84" s="214"/>
      <c r="Q84" s="214"/>
      <c r="R84" s="214"/>
      <c r="S84" s="214"/>
      <c r="T84" s="214"/>
      <c r="U84" s="214"/>
      <c r="V84" s="214"/>
      <c r="W84" s="214"/>
      <c r="X84" s="214"/>
      <c r="Y84" s="214"/>
      <c r="Z84" s="214"/>
    </row>
    <row r="85" customFormat="false" ht="12.75" hidden="false" customHeight="true" outlineLevel="0" collapsed="false">
      <c r="A85" s="215"/>
      <c r="B85" s="215"/>
      <c r="C85" s="215"/>
      <c r="D85" s="214"/>
      <c r="E85" s="214"/>
      <c r="F85" s="249"/>
      <c r="G85" s="214"/>
      <c r="H85" s="214"/>
      <c r="I85" s="214"/>
      <c r="J85" s="214"/>
      <c r="K85" s="214"/>
      <c r="L85" s="214"/>
      <c r="M85" s="214"/>
      <c r="N85" s="214"/>
      <c r="O85" s="214"/>
      <c r="P85" s="214"/>
      <c r="Q85" s="214"/>
      <c r="R85" s="214"/>
      <c r="S85" s="214"/>
      <c r="T85" s="214"/>
      <c r="U85" s="214"/>
      <c r="V85" s="214"/>
      <c r="W85" s="214"/>
      <c r="X85" s="214"/>
      <c r="Y85" s="214"/>
      <c r="Z85" s="214"/>
    </row>
    <row r="86" customFormat="false" ht="12.75" hidden="false" customHeight="true" outlineLevel="0" collapsed="false">
      <c r="A86" s="215"/>
      <c r="B86" s="215"/>
      <c r="C86" s="215"/>
      <c r="D86" s="214"/>
      <c r="E86" s="214"/>
      <c r="F86" s="249"/>
      <c r="G86" s="214"/>
      <c r="H86" s="214"/>
      <c r="I86" s="214"/>
      <c r="J86" s="214"/>
      <c r="K86" s="214"/>
      <c r="L86" s="214"/>
      <c r="M86" s="214"/>
      <c r="N86" s="214"/>
      <c r="O86" s="214"/>
      <c r="P86" s="214"/>
      <c r="Q86" s="214"/>
      <c r="R86" s="214"/>
      <c r="S86" s="214"/>
      <c r="T86" s="214"/>
      <c r="U86" s="214"/>
      <c r="V86" s="214"/>
      <c r="W86" s="214"/>
      <c r="X86" s="214"/>
      <c r="Y86" s="214"/>
      <c r="Z86" s="214"/>
    </row>
    <row r="87" customFormat="false" ht="12.75" hidden="false" customHeight="true" outlineLevel="0" collapsed="false">
      <c r="A87" s="215"/>
      <c r="B87" s="215"/>
      <c r="C87" s="215"/>
      <c r="D87" s="214"/>
      <c r="E87" s="214"/>
      <c r="F87" s="249"/>
      <c r="G87" s="214"/>
      <c r="H87" s="214"/>
      <c r="I87" s="214"/>
      <c r="J87" s="214"/>
      <c r="K87" s="214"/>
      <c r="L87" s="214"/>
      <c r="M87" s="214"/>
      <c r="N87" s="214"/>
      <c r="O87" s="214"/>
      <c r="P87" s="214"/>
      <c r="Q87" s="214"/>
      <c r="R87" s="214"/>
      <c r="S87" s="214"/>
      <c r="T87" s="214"/>
      <c r="U87" s="214"/>
      <c r="V87" s="214"/>
      <c r="W87" s="214"/>
      <c r="X87" s="214"/>
      <c r="Y87" s="214"/>
      <c r="Z87" s="214"/>
    </row>
    <row r="88" customFormat="false" ht="12.75" hidden="false" customHeight="true" outlineLevel="0" collapsed="false">
      <c r="A88" s="215"/>
      <c r="B88" s="215"/>
      <c r="C88" s="215"/>
      <c r="D88" s="214"/>
      <c r="E88" s="214"/>
      <c r="F88" s="249"/>
      <c r="G88" s="214"/>
      <c r="H88" s="214"/>
      <c r="I88" s="214"/>
      <c r="J88" s="214"/>
      <c r="K88" s="214"/>
      <c r="L88" s="214"/>
      <c r="M88" s="214"/>
      <c r="N88" s="214"/>
      <c r="O88" s="214"/>
      <c r="P88" s="214"/>
      <c r="Q88" s="214"/>
      <c r="R88" s="214"/>
      <c r="S88" s="214"/>
      <c r="T88" s="214"/>
      <c r="U88" s="214"/>
      <c r="V88" s="214"/>
      <c r="W88" s="214"/>
      <c r="X88" s="214"/>
      <c r="Y88" s="214"/>
      <c r="Z88" s="214"/>
    </row>
    <row r="89" customFormat="false" ht="12.75" hidden="false" customHeight="true" outlineLevel="0" collapsed="false">
      <c r="A89" s="215"/>
      <c r="B89" s="215"/>
      <c r="C89" s="215"/>
      <c r="D89" s="214"/>
      <c r="E89" s="214"/>
      <c r="F89" s="249"/>
      <c r="G89" s="214"/>
      <c r="H89" s="214"/>
      <c r="I89" s="214"/>
      <c r="J89" s="214"/>
      <c r="K89" s="214"/>
      <c r="L89" s="214"/>
      <c r="M89" s="214"/>
      <c r="N89" s="214"/>
      <c r="O89" s="214"/>
      <c r="P89" s="214"/>
      <c r="Q89" s="214"/>
      <c r="R89" s="214"/>
      <c r="S89" s="214"/>
      <c r="T89" s="214"/>
      <c r="U89" s="214"/>
      <c r="V89" s="214"/>
      <c r="W89" s="214"/>
      <c r="X89" s="214"/>
      <c r="Y89" s="214"/>
      <c r="Z89" s="214"/>
    </row>
    <row r="90" customFormat="false" ht="12.75" hidden="false" customHeight="true" outlineLevel="0" collapsed="false">
      <c r="A90" s="215"/>
      <c r="B90" s="215"/>
      <c r="C90" s="215"/>
      <c r="D90" s="214"/>
      <c r="E90" s="214"/>
      <c r="F90" s="249"/>
      <c r="G90" s="214"/>
      <c r="H90" s="214"/>
      <c r="I90" s="214"/>
      <c r="J90" s="214"/>
      <c r="K90" s="214"/>
      <c r="L90" s="214"/>
      <c r="M90" s="214"/>
      <c r="N90" s="214"/>
      <c r="O90" s="214"/>
      <c r="P90" s="214"/>
      <c r="Q90" s="214"/>
      <c r="R90" s="214"/>
      <c r="S90" s="214"/>
      <c r="T90" s="214"/>
      <c r="U90" s="214"/>
      <c r="V90" s="214"/>
      <c r="W90" s="214"/>
      <c r="X90" s="214"/>
      <c r="Y90" s="214"/>
      <c r="Z90" s="214"/>
    </row>
    <row r="91" customFormat="false" ht="12.75" hidden="false" customHeight="true" outlineLevel="0" collapsed="false">
      <c r="A91" s="215"/>
      <c r="B91" s="215"/>
      <c r="C91" s="215"/>
      <c r="D91" s="214"/>
      <c r="E91" s="214"/>
      <c r="F91" s="249"/>
      <c r="G91" s="214"/>
      <c r="H91" s="214"/>
      <c r="I91" s="214"/>
      <c r="J91" s="214"/>
      <c r="K91" s="214"/>
      <c r="L91" s="214"/>
      <c r="M91" s="214"/>
      <c r="N91" s="214"/>
      <c r="O91" s="214"/>
      <c r="P91" s="214"/>
      <c r="Q91" s="214"/>
      <c r="R91" s="214"/>
      <c r="S91" s="214"/>
      <c r="T91" s="214"/>
      <c r="U91" s="214"/>
      <c r="V91" s="214"/>
      <c r="W91" s="214"/>
      <c r="X91" s="214"/>
      <c r="Y91" s="214"/>
      <c r="Z91" s="214"/>
    </row>
    <row r="92" customFormat="false" ht="12.75" hidden="false" customHeight="true" outlineLevel="0" collapsed="false">
      <c r="A92" s="215"/>
      <c r="B92" s="215"/>
      <c r="C92" s="215"/>
      <c r="D92" s="214"/>
      <c r="E92" s="214"/>
      <c r="F92" s="249"/>
      <c r="G92" s="214"/>
      <c r="H92" s="214"/>
      <c r="I92" s="214"/>
      <c r="J92" s="214"/>
      <c r="K92" s="214"/>
      <c r="L92" s="214"/>
      <c r="M92" s="214"/>
      <c r="N92" s="214"/>
      <c r="O92" s="214"/>
      <c r="P92" s="214"/>
      <c r="Q92" s="214"/>
      <c r="R92" s="214"/>
      <c r="S92" s="214"/>
      <c r="T92" s="214"/>
      <c r="U92" s="214"/>
      <c r="V92" s="214"/>
      <c r="W92" s="214"/>
      <c r="X92" s="214"/>
      <c r="Y92" s="214"/>
      <c r="Z92" s="214"/>
    </row>
    <row r="93" customFormat="false" ht="12.75" hidden="false" customHeight="true" outlineLevel="0" collapsed="false">
      <c r="A93" s="215"/>
      <c r="B93" s="215"/>
      <c r="C93" s="215"/>
      <c r="D93" s="214"/>
      <c r="E93" s="214"/>
      <c r="F93" s="249"/>
      <c r="G93" s="214"/>
      <c r="H93" s="214"/>
      <c r="I93" s="214"/>
      <c r="J93" s="214"/>
      <c r="K93" s="214"/>
      <c r="L93" s="214"/>
      <c r="M93" s="214"/>
      <c r="N93" s="214"/>
      <c r="O93" s="214"/>
      <c r="P93" s="214"/>
      <c r="Q93" s="214"/>
      <c r="R93" s="214"/>
      <c r="S93" s="214"/>
      <c r="T93" s="214"/>
      <c r="U93" s="214"/>
      <c r="V93" s="214"/>
      <c r="W93" s="214"/>
      <c r="X93" s="214"/>
      <c r="Y93" s="214"/>
      <c r="Z93" s="214"/>
    </row>
    <row r="94" customFormat="false" ht="12.75" hidden="false" customHeight="true" outlineLevel="0" collapsed="false">
      <c r="A94" s="215"/>
      <c r="B94" s="215"/>
      <c r="C94" s="215"/>
      <c r="D94" s="214"/>
      <c r="E94" s="214"/>
      <c r="F94" s="249"/>
      <c r="G94" s="214"/>
      <c r="H94" s="214"/>
      <c r="I94" s="214"/>
      <c r="J94" s="214"/>
      <c r="K94" s="214"/>
      <c r="L94" s="214"/>
      <c r="M94" s="214"/>
      <c r="N94" s="214"/>
      <c r="O94" s="214"/>
      <c r="P94" s="214"/>
      <c r="Q94" s="214"/>
      <c r="R94" s="214"/>
      <c r="S94" s="214"/>
      <c r="T94" s="214"/>
      <c r="U94" s="214"/>
      <c r="V94" s="214"/>
      <c r="W94" s="214"/>
      <c r="X94" s="214"/>
      <c r="Y94" s="214"/>
      <c r="Z94" s="214"/>
    </row>
    <row r="95" customFormat="false" ht="12.75" hidden="false" customHeight="true" outlineLevel="0" collapsed="false">
      <c r="A95" s="215"/>
      <c r="B95" s="215"/>
      <c r="C95" s="215"/>
      <c r="D95" s="214"/>
      <c r="E95" s="214"/>
      <c r="F95" s="249"/>
      <c r="G95" s="214"/>
      <c r="H95" s="214"/>
      <c r="I95" s="214"/>
      <c r="J95" s="214"/>
      <c r="K95" s="214"/>
      <c r="L95" s="214"/>
      <c r="M95" s="214"/>
      <c r="N95" s="214"/>
      <c r="O95" s="214"/>
      <c r="P95" s="214"/>
      <c r="Q95" s="214"/>
      <c r="R95" s="214"/>
      <c r="S95" s="214"/>
      <c r="T95" s="214"/>
      <c r="U95" s="214"/>
      <c r="V95" s="214"/>
      <c r="W95" s="214"/>
      <c r="X95" s="214"/>
      <c r="Y95" s="214"/>
      <c r="Z95" s="214"/>
    </row>
    <row r="96" customFormat="false" ht="12.75" hidden="false" customHeight="true" outlineLevel="0" collapsed="false">
      <c r="A96" s="215"/>
      <c r="B96" s="215"/>
      <c r="C96" s="215"/>
      <c r="D96" s="214"/>
      <c r="E96" s="214"/>
      <c r="F96" s="249"/>
      <c r="G96" s="214"/>
      <c r="H96" s="214"/>
      <c r="I96" s="214"/>
      <c r="J96" s="214"/>
      <c r="K96" s="214"/>
      <c r="L96" s="214"/>
      <c r="M96" s="214"/>
      <c r="N96" s="214"/>
      <c r="O96" s="214"/>
      <c r="P96" s="214"/>
      <c r="Q96" s="214"/>
      <c r="R96" s="214"/>
      <c r="S96" s="214"/>
      <c r="T96" s="214"/>
      <c r="U96" s="214"/>
      <c r="V96" s="214"/>
      <c r="W96" s="214"/>
      <c r="X96" s="214"/>
      <c r="Y96" s="214"/>
      <c r="Z96" s="214"/>
    </row>
    <row r="97" customFormat="false" ht="12.75" hidden="false" customHeight="true" outlineLevel="0" collapsed="false">
      <c r="A97" s="215"/>
      <c r="B97" s="215"/>
      <c r="C97" s="215"/>
      <c r="D97" s="214"/>
      <c r="E97" s="214"/>
      <c r="F97" s="249"/>
      <c r="G97" s="214"/>
      <c r="H97" s="214"/>
      <c r="I97" s="214"/>
      <c r="J97" s="214"/>
      <c r="K97" s="214"/>
      <c r="L97" s="214"/>
      <c r="M97" s="214"/>
      <c r="N97" s="214"/>
      <c r="O97" s="214"/>
      <c r="P97" s="214"/>
      <c r="Q97" s="214"/>
      <c r="R97" s="214"/>
      <c r="S97" s="214"/>
      <c r="T97" s="214"/>
      <c r="U97" s="214"/>
      <c r="V97" s="214"/>
      <c r="W97" s="214"/>
      <c r="X97" s="214"/>
      <c r="Y97" s="214"/>
      <c r="Z97" s="214"/>
    </row>
    <row r="98" customFormat="false" ht="12.75" hidden="false" customHeight="true" outlineLevel="0" collapsed="false">
      <c r="A98" s="215"/>
      <c r="B98" s="215"/>
      <c r="C98" s="215"/>
      <c r="D98" s="214"/>
      <c r="E98" s="214"/>
      <c r="F98" s="249"/>
      <c r="G98" s="214"/>
      <c r="H98" s="214"/>
      <c r="I98" s="214"/>
      <c r="J98" s="214"/>
      <c r="K98" s="214"/>
      <c r="L98" s="214"/>
      <c r="M98" s="214"/>
      <c r="N98" s="214"/>
      <c r="O98" s="214"/>
      <c r="P98" s="214"/>
      <c r="Q98" s="214"/>
      <c r="R98" s="214"/>
      <c r="S98" s="214"/>
      <c r="T98" s="214"/>
      <c r="U98" s="214"/>
      <c r="V98" s="214"/>
      <c r="W98" s="214"/>
      <c r="X98" s="214"/>
      <c r="Y98" s="214"/>
      <c r="Z98" s="214"/>
    </row>
    <row r="99" customFormat="false" ht="12.75" hidden="false" customHeight="true" outlineLevel="0" collapsed="false">
      <c r="A99" s="215"/>
      <c r="B99" s="215"/>
      <c r="C99" s="215"/>
      <c r="D99" s="214"/>
      <c r="E99" s="214"/>
      <c r="F99" s="249"/>
      <c r="G99" s="214"/>
      <c r="H99" s="214"/>
      <c r="I99" s="214"/>
      <c r="J99" s="214"/>
      <c r="K99" s="214"/>
      <c r="L99" s="214"/>
      <c r="M99" s="214"/>
      <c r="N99" s="214"/>
      <c r="O99" s="214"/>
      <c r="P99" s="214"/>
      <c r="Q99" s="214"/>
      <c r="R99" s="214"/>
      <c r="S99" s="214"/>
      <c r="T99" s="214"/>
      <c r="U99" s="214"/>
      <c r="V99" s="214"/>
      <c r="W99" s="214"/>
      <c r="X99" s="214"/>
      <c r="Y99" s="214"/>
      <c r="Z99" s="214"/>
    </row>
    <row r="100" customFormat="false" ht="12.75" hidden="false" customHeight="true" outlineLevel="0" collapsed="false">
      <c r="A100" s="215"/>
      <c r="B100" s="215"/>
      <c r="C100" s="215"/>
      <c r="D100" s="214"/>
      <c r="E100" s="214"/>
      <c r="F100" s="249"/>
      <c r="G100" s="214"/>
      <c r="H100" s="214"/>
      <c r="I100" s="214"/>
      <c r="J100" s="214"/>
      <c r="K100" s="214"/>
      <c r="L100" s="214"/>
      <c r="M100" s="214"/>
      <c r="N100" s="214"/>
      <c r="O100" s="214"/>
      <c r="P100" s="214"/>
      <c r="Q100" s="214"/>
      <c r="R100" s="214"/>
      <c r="S100" s="214"/>
      <c r="T100" s="214"/>
      <c r="U100" s="214"/>
      <c r="V100" s="214"/>
      <c r="W100" s="214"/>
      <c r="X100" s="214"/>
      <c r="Y100" s="214"/>
      <c r="Z100" s="214"/>
    </row>
    <row r="101" customFormat="false" ht="12.75" hidden="false" customHeight="true" outlineLevel="0" collapsed="false">
      <c r="A101" s="215"/>
      <c r="B101" s="215"/>
      <c r="C101" s="215"/>
      <c r="D101" s="214"/>
      <c r="E101" s="214"/>
      <c r="F101" s="249"/>
      <c r="G101" s="214"/>
      <c r="H101" s="214"/>
      <c r="I101" s="214"/>
      <c r="J101" s="214"/>
      <c r="K101" s="214"/>
      <c r="L101" s="214"/>
      <c r="M101" s="214"/>
      <c r="N101" s="214"/>
      <c r="O101" s="214"/>
      <c r="P101" s="214"/>
      <c r="Q101" s="214"/>
      <c r="R101" s="214"/>
      <c r="S101" s="214"/>
      <c r="T101" s="214"/>
      <c r="U101" s="214"/>
      <c r="V101" s="214"/>
      <c r="W101" s="214"/>
      <c r="X101" s="214"/>
      <c r="Y101" s="214"/>
      <c r="Z101" s="214"/>
    </row>
    <row r="102" customFormat="false" ht="12.75" hidden="false" customHeight="true" outlineLevel="0" collapsed="false">
      <c r="A102" s="215"/>
      <c r="B102" s="215"/>
      <c r="C102" s="215"/>
      <c r="D102" s="214"/>
      <c r="E102" s="214"/>
      <c r="F102" s="249"/>
      <c r="G102" s="214"/>
      <c r="H102" s="214"/>
      <c r="I102" s="214"/>
      <c r="J102" s="214"/>
      <c r="K102" s="214"/>
      <c r="L102" s="214"/>
      <c r="M102" s="214"/>
      <c r="N102" s="214"/>
      <c r="O102" s="214"/>
      <c r="P102" s="214"/>
      <c r="Q102" s="214"/>
      <c r="R102" s="214"/>
      <c r="S102" s="214"/>
      <c r="T102" s="214"/>
      <c r="U102" s="214"/>
      <c r="V102" s="214"/>
      <c r="W102" s="214"/>
      <c r="X102" s="214"/>
      <c r="Y102" s="214"/>
      <c r="Z102" s="214"/>
    </row>
    <row r="103" customFormat="false" ht="12.75" hidden="false" customHeight="true" outlineLevel="0" collapsed="false">
      <c r="A103" s="215"/>
      <c r="B103" s="215"/>
      <c r="C103" s="215"/>
      <c r="D103" s="214"/>
      <c r="E103" s="214"/>
      <c r="F103" s="249"/>
      <c r="G103" s="214"/>
      <c r="H103" s="214"/>
      <c r="I103" s="214"/>
      <c r="J103" s="214"/>
      <c r="K103" s="214"/>
      <c r="L103" s="214"/>
      <c r="M103" s="214"/>
      <c r="N103" s="214"/>
      <c r="O103" s="214"/>
      <c r="P103" s="214"/>
      <c r="Q103" s="214"/>
      <c r="R103" s="214"/>
      <c r="S103" s="214"/>
      <c r="T103" s="214"/>
      <c r="U103" s="214"/>
      <c r="V103" s="214"/>
      <c r="W103" s="214"/>
      <c r="X103" s="214"/>
      <c r="Y103" s="214"/>
      <c r="Z103" s="214"/>
    </row>
    <row r="104" customFormat="false" ht="12.75" hidden="false" customHeight="true" outlineLevel="0" collapsed="false">
      <c r="A104" s="215"/>
      <c r="B104" s="215"/>
      <c r="C104" s="215"/>
      <c r="D104" s="214"/>
      <c r="E104" s="214"/>
      <c r="F104" s="249"/>
      <c r="G104" s="214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  <c r="R104" s="214"/>
      <c r="S104" s="214"/>
      <c r="T104" s="214"/>
      <c r="U104" s="214"/>
      <c r="V104" s="214"/>
      <c r="W104" s="214"/>
      <c r="X104" s="214"/>
      <c r="Y104" s="214"/>
      <c r="Z104" s="214"/>
    </row>
    <row r="105" customFormat="false" ht="12.75" hidden="false" customHeight="true" outlineLevel="0" collapsed="false">
      <c r="A105" s="215"/>
      <c r="B105" s="215"/>
      <c r="C105" s="215"/>
      <c r="D105" s="214"/>
      <c r="E105" s="214"/>
      <c r="F105" s="249"/>
      <c r="G105" s="214"/>
      <c r="H105" s="214"/>
      <c r="I105" s="214"/>
      <c r="J105" s="214"/>
      <c r="K105" s="214"/>
      <c r="L105" s="214"/>
      <c r="M105" s="214"/>
      <c r="N105" s="214"/>
      <c r="O105" s="214"/>
      <c r="P105" s="214"/>
      <c r="Q105" s="214"/>
      <c r="R105" s="214"/>
      <c r="S105" s="214"/>
      <c r="T105" s="214"/>
      <c r="U105" s="214"/>
      <c r="V105" s="214"/>
      <c r="W105" s="214"/>
      <c r="X105" s="214"/>
      <c r="Y105" s="214"/>
      <c r="Z105" s="214"/>
    </row>
    <row r="106" customFormat="false" ht="12.75" hidden="false" customHeight="true" outlineLevel="0" collapsed="false">
      <c r="A106" s="215"/>
      <c r="B106" s="215"/>
      <c r="C106" s="215"/>
      <c r="D106" s="214"/>
      <c r="E106" s="214"/>
      <c r="F106" s="249"/>
      <c r="G106" s="214"/>
      <c r="H106" s="214"/>
      <c r="I106" s="214"/>
      <c r="J106" s="214"/>
      <c r="K106" s="214"/>
      <c r="L106" s="214"/>
      <c r="M106" s="214"/>
      <c r="N106" s="214"/>
      <c r="O106" s="214"/>
      <c r="P106" s="214"/>
      <c r="Q106" s="214"/>
      <c r="R106" s="214"/>
      <c r="S106" s="214"/>
      <c r="T106" s="214"/>
      <c r="U106" s="214"/>
      <c r="V106" s="214"/>
      <c r="W106" s="214"/>
      <c r="X106" s="214"/>
      <c r="Y106" s="214"/>
      <c r="Z106" s="214"/>
    </row>
    <row r="107" customFormat="false" ht="12.75" hidden="false" customHeight="true" outlineLevel="0" collapsed="false">
      <c r="A107" s="215"/>
      <c r="B107" s="215"/>
      <c r="C107" s="215"/>
      <c r="D107" s="214"/>
      <c r="E107" s="214"/>
      <c r="F107" s="249"/>
      <c r="G107" s="214"/>
      <c r="H107" s="214"/>
      <c r="I107" s="214"/>
      <c r="J107" s="214"/>
      <c r="K107" s="214"/>
      <c r="L107" s="214"/>
      <c r="M107" s="214"/>
      <c r="N107" s="214"/>
      <c r="O107" s="214"/>
      <c r="P107" s="214"/>
      <c r="Q107" s="214"/>
      <c r="R107" s="214"/>
      <c r="S107" s="214"/>
      <c r="T107" s="214"/>
      <c r="U107" s="214"/>
      <c r="V107" s="214"/>
      <c r="W107" s="214"/>
      <c r="X107" s="214"/>
      <c r="Y107" s="214"/>
      <c r="Z107" s="214"/>
    </row>
    <row r="108" customFormat="false" ht="12.75" hidden="false" customHeight="true" outlineLevel="0" collapsed="false">
      <c r="A108" s="215"/>
      <c r="B108" s="215"/>
      <c r="C108" s="215"/>
      <c r="D108" s="214"/>
      <c r="E108" s="214"/>
      <c r="F108" s="249"/>
      <c r="G108" s="214"/>
      <c r="H108" s="214"/>
      <c r="I108" s="214"/>
      <c r="J108" s="214"/>
      <c r="K108" s="214"/>
      <c r="L108" s="214"/>
      <c r="M108" s="214"/>
      <c r="N108" s="214"/>
      <c r="O108" s="214"/>
      <c r="P108" s="214"/>
      <c r="Q108" s="214"/>
      <c r="R108" s="214"/>
      <c r="S108" s="214"/>
      <c r="T108" s="214"/>
      <c r="U108" s="214"/>
      <c r="V108" s="214"/>
      <c r="W108" s="214"/>
      <c r="X108" s="214"/>
      <c r="Y108" s="214"/>
      <c r="Z108" s="214"/>
    </row>
    <row r="109" customFormat="false" ht="12.75" hidden="false" customHeight="true" outlineLevel="0" collapsed="false">
      <c r="A109" s="215"/>
      <c r="B109" s="215"/>
      <c r="C109" s="215"/>
      <c r="D109" s="214"/>
      <c r="E109" s="214"/>
      <c r="F109" s="249"/>
      <c r="G109" s="214"/>
      <c r="H109" s="214"/>
      <c r="I109" s="214"/>
      <c r="J109" s="214"/>
      <c r="K109" s="214"/>
      <c r="L109" s="214"/>
      <c r="M109" s="214"/>
      <c r="N109" s="214"/>
      <c r="O109" s="214"/>
      <c r="P109" s="214"/>
      <c r="Q109" s="214"/>
      <c r="R109" s="214"/>
      <c r="S109" s="214"/>
      <c r="T109" s="214"/>
      <c r="U109" s="214"/>
      <c r="V109" s="214"/>
      <c r="W109" s="214"/>
      <c r="X109" s="214"/>
      <c r="Y109" s="214"/>
      <c r="Z109" s="214"/>
    </row>
    <row r="110" customFormat="false" ht="12.75" hidden="false" customHeight="true" outlineLevel="0" collapsed="false">
      <c r="A110" s="215"/>
      <c r="B110" s="215"/>
      <c r="C110" s="215"/>
      <c r="D110" s="214"/>
      <c r="E110" s="214"/>
      <c r="F110" s="249"/>
      <c r="G110" s="214"/>
      <c r="H110" s="214"/>
      <c r="I110" s="214"/>
      <c r="J110" s="214"/>
      <c r="K110" s="214"/>
      <c r="L110" s="214"/>
      <c r="M110" s="214"/>
      <c r="N110" s="214"/>
      <c r="O110" s="214"/>
      <c r="P110" s="214"/>
      <c r="Q110" s="214"/>
      <c r="R110" s="214"/>
      <c r="S110" s="214"/>
      <c r="T110" s="214"/>
      <c r="U110" s="214"/>
      <c r="V110" s="214"/>
      <c r="W110" s="214"/>
      <c r="X110" s="214"/>
      <c r="Y110" s="214"/>
      <c r="Z110" s="214"/>
    </row>
    <row r="111" customFormat="false" ht="12.75" hidden="false" customHeight="true" outlineLevel="0" collapsed="false">
      <c r="A111" s="215"/>
      <c r="B111" s="215"/>
      <c r="C111" s="215"/>
      <c r="D111" s="214"/>
      <c r="E111" s="214"/>
      <c r="F111" s="249"/>
      <c r="G111" s="214"/>
      <c r="H111" s="214"/>
      <c r="I111" s="214"/>
      <c r="J111" s="214"/>
      <c r="K111" s="214"/>
      <c r="L111" s="214"/>
      <c r="M111" s="214"/>
      <c r="N111" s="214"/>
      <c r="O111" s="214"/>
      <c r="P111" s="214"/>
      <c r="Q111" s="214"/>
      <c r="R111" s="214"/>
      <c r="S111" s="214"/>
      <c r="T111" s="214"/>
      <c r="U111" s="214"/>
      <c r="V111" s="214"/>
      <c r="W111" s="214"/>
      <c r="X111" s="214"/>
      <c r="Y111" s="214"/>
      <c r="Z111" s="214"/>
    </row>
    <row r="112" customFormat="false" ht="12.75" hidden="false" customHeight="true" outlineLevel="0" collapsed="false">
      <c r="A112" s="215"/>
      <c r="B112" s="215"/>
      <c r="C112" s="215"/>
      <c r="D112" s="214"/>
      <c r="E112" s="214"/>
      <c r="F112" s="249"/>
      <c r="G112" s="214"/>
      <c r="H112" s="214"/>
      <c r="I112" s="214"/>
      <c r="J112" s="214"/>
      <c r="K112" s="214"/>
      <c r="L112" s="214"/>
      <c r="M112" s="214"/>
      <c r="N112" s="214"/>
      <c r="O112" s="214"/>
      <c r="P112" s="214"/>
      <c r="Q112" s="214"/>
      <c r="R112" s="214"/>
      <c r="S112" s="214"/>
      <c r="T112" s="214"/>
      <c r="U112" s="214"/>
      <c r="V112" s="214"/>
      <c r="W112" s="214"/>
      <c r="X112" s="214"/>
      <c r="Y112" s="214"/>
      <c r="Z112" s="214"/>
    </row>
    <row r="113" customFormat="false" ht="12.75" hidden="false" customHeight="true" outlineLevel="0" collapsed="false">
      <c r="A113" s="215"/>
      <c r="B113" s="215"/>
      <c r="C113" s="215"/>
      <c r="D113" s="214"/>
      <c r="E113" s="214"/>
      <c r="F113" s="249"/>
      <c r="G113" s="214"/>
      <c r="H113" s="214"/>
      <c r="I113" s="214"/>
      <c r="J113" s="214"/>
      <c r="K113" s="214"/>
      <c r="L113" s="214"/>
      <c r="M113" s="214"/>
      <c r="N113" s="214"/>
      <c r="O113" s="214"/>
      <c r="P113" s="214"/>
      <c r="Q113" s="214"/>
      <c r="R113" s="214"/>
      <c r="S113" s="214"/>
      <c r="T113" s="214"/>
      <c r="U113" s="214"/>
      <c r="V113" s="214"/>
      <c r="W113" s="214"/>
      <c r="X113" s="214"/>
      <c r="Y113" s="214"/>
      <c r="Z113" s="214"/>
    </row>
    <row r="114" customFormat="false" ht="12.75" hidden="false" customHeight="true" outlineLevel="0" collapsed="false">
      <c r="A114" s="215"/>
      <c r="B114" s="215"/>
      <c r="C114" s="215"/>
      <c r="D114" s="214"/>
      <c r="E114" s="214"/>
      <c r="F114" s="249"/>
      <c r="G114" s="214"/>
      <c r="H114" s="214"/>
      <c r="I114" s="214"/>
      <c r="J114" s="214"/>
      <c r="K114" s="214"/>
      <c r="L114" s="214"/>
      <c r="M114" s="214"/>
      <c r="N114" s="214"/>
      <c r="O114" s="214"/>
      <c r="P114" s="214"/>
      <c r="Q114" s="214"/>
      <c r="R114" s="214"/>
      <c r="S114" s="214"/>
      <c r="T114" s="214"/>
      <c r="U114" s="214"/>
      <c r="V114" s="214"/>
      <c r="W114" s="214"/>
      <c r="X114" s="214"/>
      <c r="Y114" s="214"/>
      <c r="Z114" s="214"/>
    </row>
    <row r="115" customFormat="false" ht="12.75" hidden="false" customHeight="true" outlineLevel="0" collapsed="false">
      <c r="A115" s="215"/>
      <c r="B115" s="215"/>
      <c r="C115" s="215"/>
      <c r="D115" s="214"/>
      <c r="E115" s="214"/>
      <c r="F115" s="249"/>
      <c r="G115" s="214"/>
      <c r="H115" s="214"/>
      <c r="I115" s="214"/>
      <c r="J115" s="214"/>
      <c r="K115" s="214"/>
      <c r="L115" s="214"/>
      <c r="M115" s="214"/>
      <c r="N115" s="214"/>
      <c r="O115" s="214"/>
      <c r="P115" s="214"/>
      <c r="Q115" s="214"/>
      <c r="R115" s="214"/>
      <c r="S115" s="214"/>
      <c r="T115" s="214"/>
      <c r="U115" s="214"/>
      <c r="V115" s="214"/>
      <c r="W115" s="214"/>
      <c r="X115" s="214"/>
      <c r="Y115" s="214"/>
      <c r="Z115" s="214"/>
    </row>
    <row r="116" customFormat="false" ht="12.75" hidden="false" customHeight="true" outlineLevel="0" collapsed="false">
      <c r="A116" s="215"/>
      <c r="B116" s="215"/>
      <c r="C116" s="215"/>
      <c r="D116" s="214"/>
      <c r="E116" s="214"/>
      <c r="F116" s="249"/>
      <c r="G116" s="214"/>
      <c r="H116" s="214"/>
      <c r="I116" s="214"/>
      <c r="J116" s="214"/>
      <c r="K116" s="214"/>
      <c r="L116" s="214"/>
      <c r="M116" s="214"/>
      <c r="N116" s="214"/>
      <c r="O116" s="214"/>
      <c r="P116" s="214"/>
      <c r="Q116" s="214"/>
      <c r="R116" s="214"/>
      <c r="S116" s="214"/>
      <c r="T116" s="214"/>
      <c r="U116" s="214"/>
      <c r="V116" s="214"/>
      <c r="W116" s="214"/>
      <c r="X116" s="214"/>
      <c r="Y116" s="214"/>
      <c r="Z116" s="214"/>
    </row>
    <row r="117" customFormat="false" ht="12.75" hidden="false" customHeight="true" outlineLevel="0" collapsed="false">
      <c r="A117" s="215"/>
      <c r="B117" s="215"/>
      <c r="C117" s="215"/>
      <c r="D117" s="214"/>
      <c r="E117" s="214"/>
      <c r="F117" s="249"/>
      <c r="G117" s="214"/>
      <c r="H117" s="214"/>
      <c r="I117" s="214"/>
      <c r="J117" s="214"/>
      <c r="K117" s="214"/>
      <c r="L117" s="214"/>
      <c r="M117" s="214"/>
      <c r="N117" s="214"/>
      <c r="O117" s="214"/>
      <c r="P117" s="214"/>
      <c r="Q117" s="214"/>
      <c r="R117" s="214"/>
      <c r="S117" s="214"/>
      <c r="T117" s="214"/>
      <c r="U117" s="214"/>
      <c r="V117" s="214"/>
      <c r="W117" s="214"/>
      <c r="X117" s="214"/>
      <c r="Y117" s="214"/>
      <c r="Z117" s="214"/>
    </row>
    <row r="118" customFormat="false" ht="12.75" hidden="false" customHeight="true" outlineLevel="0" collapsed="false">
      <c r="A118" s="215"/>
      <c r="B118" s="215"/>
      <c r="C118" s="215"/>
      <c r="D118" s="214"/>
      <c r="E118" s="214"/>
      <c r="F118" s="249"/>
      <c r="G118" s="214"/>
      <c r="H118" s="214"/>
      <c r="I118" s="214"/>
      <c r="J118" s="214"/>
      <c r="K118" s="214"/>
      <c r="L118" s="214"/>
      <c r="M118" s="214"/>
      <c r="N118" s="214"/>
      <c r="O118" s="214"/>
      <c r="P118" s="214"/>
      <c r="Q118" s="214"/>
      <c r="R118" s="214"/>
      <c r="S118" s="214"/>
      <c r="T118" s="214"/>
      <c r="U118" s="214"/>
      <c r="V118" s="214"/>
      <c r="W118" s="214"/>
      <c r="X118" s="214"/>
      <c r="Y118" s="214"/>
      <c r="Z118" s="214"/>
    </row>
    <row r="119" customFormat="false" ht="12.75" hidden="false" customHeight="true" outlineLevel="0" collapsed="false">
      <c r="A119" s="215"/>
      <c r="B119" s="215"/>
      <c r="C119" s="215"/>
      <c r="D119" s="214"/>
      <c r="E119" s="214"/>
      <c r="F119" s="249"/>
      <c r="G119" s="214"/>
      <c r="H119" s="214"/>
      <c r="I119" s="214"/>
      <c r="J119" s="214"/>
      <c r="K119" s="214"/>
      <c r="L119" s="214"/>
      <c r="M119" s="214"/>
      <c r="N119" s="214"/>
      <c r="O119" s="214"/>
      <c r="P119" s="214"/>
      <c r="Q119" s="214"/>
      <c r="R119" s="214"/>
      <c r="S119" s="214"/>
      <c r="T119" s="214"/>
      <c r="U119" s="214"/>
      <c r="V119" s="214"/>
      <c r="W119" s="214"/>
      <c r="X119" s="214"/>
      <c r="Y119" s="214"/>
      <c r="Z119" s="214"/>
    </row>
    <row r="120" customFormat="false" ht="12.75" hidden="false" customHeight="true" outlineLevel="0" collapsed="false">
      <c r="A120" s="215"/>
      <c r="B120" s="215"/>
      <c r="C120" s="215"/>
      <c r="D120" s="214"/>
      <c r="E120" s="214"/>
      <c r="F120" s="249"/>
      <c r="G120" s="214"/>
      <c r="H120" s="214"/>
      <c r="I120" s="214"/>
      <c r="J120" s="214"/>
      <c r="K120" s="214"/>
      <c r="L120" s="214"/>
      <c r="M120" s="214"/>
      <c r="N120" s="214"/>
      <c r="O120" s="214"/>
      <c r="P120" s="214"/>
      <c r="Q120" s="214"/>
      <c r="R120" s="214"/>
      <c r="S120" s="214"/>
      <c r="T120" s="214"/>
      <c r="U120" s="214"/>
      <c r="V120" s="214"/>
      <c r="W120" s="214"/>
      <c r="X120" s="214"/>
      <c r="Y120" s="214"/>
      <c r="Z120" s="214"/>
    </row>
    <row r="121" customFormat="false" ht="12.75" hidden="false" customHeight="true" outlineLevel="0" collapsed="false">
      <c r="A121" s="215"/>
      <c r="B121" s="215"/>
      <c r="C121" s="215"/>
      <c r="D121" s="214"/>
      <c r="E121" s="214"/>
      <c r="F121" s="249"/>
      <c r="G121" s="214"/>
      <c r="H121" s="214"/>
      <c r="I121" s="214"/>
      <c r="J121" s="214"/>
      <c r="K121" s="214"/>
      <c r="L121" s="214"/>
      <c r="M121" s="214"/>
      <c r="N121" s="214"/>
      <c r="O121" s="214"/>
      <c r="P121" s="214"/>
      <c r="Q121" s="214"/>
      <c r="R121" s="214"/>
      <c r="S121" s="214"/>
      <c r="T121" s="214"/>
      <c r="U121" s="214"/>
      <c r="V121" s="214"/>
      <c r="W121" s="214"/>
      <c r="X121" s="214"/>
      <c r="Y121" s="214"/>
      <c r="Z121" s="214"/>
    </row>
    <row r="122" customFormat="false" ht="12.75" hidden="false" customHeight="true" outlineLevel="0" collapsed="false">
      <c r="A122" s="215"/>
      <c r="B122" s="215"/>
      <c r="C122" s="215"/>
      <c r="D122" s="214"/>
      <c r="E122" s="214"/>
      <c r="F122" s="249"/>
      <c r="G122" s="214"/>
      <c r="H122" s="214"/>
      <c r="I122" s="214"/>
      <c r="J122" s="214"/>
      <c r="K122" s="214"/>
      <c r="L122" s="214"/>
      <c r="M122" s="214"/>
      <c r="N122" s="214"/>
      <c r="O122" s="214"/>
      <c r="P122" s="214"/>
      <c r="Q122" s="214"/>
      <c r="R122" s="214"/>
      <c r="S122" s="214"/>
      <c r="T122" s="214"/>
      <c r="U122" s="214"/>
      <c r="V122" s="214"/>
      <c r="W122" s="214"/>
      <c r="X122" s="214"/>
      <c r="Y122" s="214"/>
      <c r="Z122" s="214"/>
    </row>
    <row r="123" customFormat="false" ht="12.75" hidden="false" customHeight="true" outlineLevel="0" collapsed="false">
      <c r="A123" s="215"/>
      <c r="B123" s="215"/>
      <c r="C123" s="215"/>
      <c r="D123" s="214"/>
      <c r="E123" s="214"/>
      <c r="F123" s="249"/>
      <c r="G123" s="214"/>
      <c r="H123" s="214"/>
      <c r="I123" s="214"/>
      <c r="J123" s="214"/>
      <c r="K123" s="214"/>
      <c r="L123" s="214"/>
      <c r="M123" s="214"/>
      <c r="N123" s="214"/>
      <c r="O123" s="214"/>
      <c r="P123" s="214"/>
      <c r="Q123" s="214"/>
      <c r="R123" s="214"/>
      <c r="S123" s="214"/>
      <c r="T123" s="214"/>
      <c r="U123" s="214"/>
      <c r="V123" s="214"/>
      <c r="W123" s="214"/>
      <c r="X123" s="214"/>
      <c r="Y123" s="214"/>
      <c r="Z123" s="214"/>
    </row>
    <row r="124" customFormat="false" ht="12.75" hidden="false" customHeight="true" outlineLevel="0" collapsed="false">
      <c r="A124" s="215"/>
      <c r="B124" s="215"/>
      <c r="C124" s="215"/>
      <c r="D124" s="214"/>
      <c r="E124" s="214"/>
      <c r="F124" s="249"/>
      <c r="G124" s="214"/>
      <c r="H124" s="214"/>
      <c r="I124" s="214"/>
      <c r="J124" s="214"/>
      <c r="K124" s="214"/>
      <c r="L124" s="214"/>
      <c r="M124" s="214"/>
      <c r="N124" s="214"/>
      <c r="O124" s="214"/>
      <c r="P124" s="214"/>
      <c r="Q124" s="214"/>
      <c r="R124" s="214"/>
      <c r="S124" s="214"/>
      <c r="T124" s="214"/>
      <c r="U124" s="214"/>
      <c r="V124" s="214"/>
      <c r="W124" s="214"/>
      <c r="X124" s="214"/>
      <c r="Y124" s="214"/>
      <c r="Z124" s="214"/>
    </row>
    <row r="125" customFormat="false" ht="12.75" hidden="false" customHeight="true" outlineLevel="0" collapsed="false">
      <c r="A125" s="215"/>
      <c r="B125" s="215"/>
      <c r="C125" s="215"/>
      <c r="D125" s="214"/>
      <c r="E125" s="214"/>
      <c r="F125" s="249"/>
      <c r="G125" s="214"/>
      <c r="H125" s="214"/>
      <c r="I125" s="214"/>
      <c r="J125" s="214"/>
      <c r="K125" s="214"/>
      <c r="L125" s="214"/>
      <c r="M125" s="214"/>
      <c r="N125" s="214"/>
      <c r="O125" s="214"/>
      <c r="P125" s="214"/>
      <c r="Q125" s="214"/>
      <c r="R125" s="214"/>
      <c r="S125" s="214"/>
      <c r="T125" s="214"/>
      <c r="U125" s="214"/>
      <c r="V125" s="214"/>
      <c r="W125" s="214"/>
      <c r="X125" s="214"/>
      <c r="Y125" s="214"/>
      <c r="Z125" s="214"/>
    </row>
    <row r="126" customFormat="false" ht="12.75" hidden="false" customHeight="true" outlineLevel="0" collapsed="false">
      <c r="A126" s="215"/>
      <c r="B126" s="215"/>
      <c r="C126" s="215"/>
      <c r="D126" s="214"/>
      <c r="E126" s="214"/>
      <c r="F126" s="249"/>
      <c r="G126" s="214"/>
      <c r="H126" s="214"/>
      <c r="I126" s="214"/>
      <c r="J126" s="214"/>
      <c r="K126" s="214"/>
      <c r="L126" s="214"/>
      <c r="M126" s="214"/>
      <c r="N126" s="214"/>
      <c r="O126" s="214"/>
      <c r="P126" s="214"/>
      <c r="Q126" s="214"/>
      <c r="R126" s="214"/>
      <c r="S126" s="214"/>
      <c r="T126" s="214"/>
      <c r="U126" s="214"/>
      <c r="V126" s="214"/>
      <c r="W126" s="214"/>
      <c r="X126" s="214"/>
      <c r="Y126" s="214"/>
      <c r="Z126" s="214"/>
    </row>
    <row r="127" customFormat="false" ht="12.75" hidden="false" customHeight="true" outlineLevel="0" collapsed="false">
      <c r="A127" s="215"/>
      <c r="B127" s="215"/>
      <c r="C127" s="215"/>
      <c r="D127" s="214"/>
      <c r="E127" s="214"/>
      <c r="F127" s="249"/>
      <c r="G127" s="214"/>
      <c r="H127" s="214"/>
      <c r="I127" s="214"/>
      <c r="J127" s="214"/>
      <c r="K127" s="214"/>
      <c r="L127" s="214"/>
      <c r="M127" s="214"/>
      <c r="N127" s="214"/>
      <c r="O127" s="214"/>
      <c r="P127" s="214"/>
      <c r="Q127" s="214"/>
      <c r="R127" s="214"/>
      <c r="S127" s="214"/>
      <c r="T127" s="214"/>
      <c r="U127" s="214"/>
      <c r="V127" s="214"/>
      <c r="W127" s="214"/>
      <c r="X127" s="214"/>
      <c r="Y127" s="214"/>
      <c r="Z127" s="214"/>
    </row>
    <row r="128" customFormat="false" ht="12.75" hidden="false" customHeight="true" outlineLevel="0" collapsed="false">
      <c r="A128" s="215"/>
      <c r="B128" s="215"/>
      <c r="C128" s="215"/>
      <c r="D128" s="214"/>
      <c r="E128" s="214"/>
      <c r="F128" s="249"/>
      <c r="G128" s="214"/>
      <c r="H128" s="214"/>
      <c r="I128" s="214"/>
      <c r="J128" s="214"/>
      <c r="K128" s="214"/>
      <c r="L128" s="214"/>
      <c r="M128" s="214"/>
      <c r="N128" s="214"/>
      <c r="O128" s="214"/>
      <c r="P128" s="214"/>
      <c r="Q128" s="214"/>
      <c r="R128" s="214"/>
      <c r="S128" s="214"/>
      <c r="T128" s="214"/>
      <c r="U128" s="214"/>
      <c r="V128" s="214"/>
      <c r="W128" s="214"/>
      <c r="X128" s="214"/>
      <c r="Y128" s="214"/>
      <c r="Z128" s="214"/>
    </row>
    <row r="129" customFormat="false" ht="12.75" hidden="false" customHeight="true" outlineLevel="0" collapsed="false">
      <c r="A129" s="215"/>
      <c r="B129" s="215"/>
      <c r="C129" s="215"/>
      <c r="D129" s="214"/>
      <c r="E129" s="214"/>
      <c r="F129" s="249"/>
      <c r="G129" s="214"/>
      <c r="H129" s="214"/>
      <c r="I129" s="214"/>
      <c r="J129" s="214"/>
      <c r="K129" s="214"/>
      <c r="L129" s="214"/>
      <c r="M129" s="214"/>
      <c r="N129" s="214"/>
      <c r="O129" s="214"/>
      <c r="P129" s="214"/>
      <c r="Q129" s="214"/>
      <c r="R129" s="214"/>
      <c r="S129" s="214"/>
      <c r="T129" s="214"/>
      <c r="U129" s="214"/>
      <c r="V129" s="214"/>
      <c r="W129" s="214"/>
      <c r="X129" s="214"/>
      <c r="Y129" s="214"/>
      <c r="Z129" s="214"/>
    </row>
    <row r="130" customFormat="false" ht="12.75" hidden="false" customHeight="true" outlineLevel="0" collapsed="false">
      <c r="A130" s="215"/>
      <c r="B130" s="215"/>
      <c r="C130" s="215"/>
      <c r="D130" s="214"/>
      <c r="E130" s="214"/>
      <c r="F130" s="249"/>
      <c r="G130" s="214"/>
      <c r="H130" s="214"/>
      <c r="I130" s="214"/>
      <c r="J130" s="214"/>
      <c r="K130" s="214"/>
      <c r="L130" s="214"/>
      <c r="M130" s="214"/>
      <c r="N130" s="214"/>
      <c r="O130" s="214"/>
      <c r="P130" s="214"/>
      <c r="Q130" s="214"/>
      <c r="R130" s="214"/>
      <c r="S130" s="214"/>
      <c r="T130" s="214"/>
      <c r="U130" s="214"/>
      <c r="V130" s="214"/>
      <c r="W130" s="214"/>
      <c r="X130" s="214"/>
      <c r="Y130" s="214"/>
      <c r="Z130" s="214"/>
    </row>
    <row r="131" customFormat="false" ht="12.75" hidden="false" customHeight="true" outlineLevel="0" collapsed="false">
      <c r="A131" s="215"/>
      <c r="B131" s="215"/>
      <c r="C131" s="215"/>
      <c r="D131" s="214"/>
      <c r="E131" s="214"/>
      <c r="F131" s="249"/>
      <c r="G131" s="214"/>
      <c r="H131" s="214"/>
      <c r="I131" s="214"/>
      <c r="J131" s="214"/>
      <c r="K131" s="214"/>
      <c r="L131" s="214"/>
      <c r="M131" s="214"/>
      <c r="N131" s="214"/>
      <c r="O131" s="214"/>
      <c r="P131" s="214"/>
      <c r="Q131" s="214"/>
      <c r="R131" s="214"/>
      <c r="S131" s="214"/>
      <c r="T131" s="214"/>
      <c r="U131" s="214"/>
      <c r="V131" s="214"/>
      <c r="W131" s="214"/>
      <c r="X131" s="214"/>
      <c r="Y131" s="214"/>
      <c r="Z131" s="214"/>
    </row>
    <row r="132" customFormat="false" ht="12.75" hidden="false" customHeight="true" outlineLevel="0" collapsed="false">
      <c r="A132" s="215"/>
      <c r="B132" s="215"/>
      <c r="C132" s="215"/>
      <c r="D132" s="214"/>
      <c r="E132" s="214"/>
      <c r="F132" s="249"/>
      <c r="G132" s="214"/>
      <c r="H132" s="214"/>
      <c r="I132" s="214"/>
      <c r="J132" s="214"/>
      <c r="K132" s="214"/>
      <c r="L132" s="214"/>
      <c r="M132" s="214"/>
      <c r="N132" s="214"/>
      <c r="O132" s="214"/>
      <c r="P132" s="214"/>
      <c r="Q132" s="214"/>
      <c r="R132" s="214"/>
      <c r="S132" s="214"/>
      <c r="T132" s="214"/>
      <c r="U132" s="214"/>
      <c r="V132" s="214"/>
      <c r="W132" s="214"/>
      <c r="X132" s="214"/>
      <c r="Y132" s="214"/>
      <c r="Z132" s="214"/>
    </row>
    <row r="133" customFormat="false" ht="12.75" hidden="false" customHeight="true" outlineLevel="0" collapsed="false">
      <c r="A133" s="215"/>
      <c r="B133" s="215"/>
      <c r="C133" s="215"/>
      <c r="D133" s="214"/>
      <c r="E133" s="214"/>
      <c r="F133" s="249"/>
      <c r="G133" s="214"/>
      <c r="H133" s="214"/>
      <c r="I133" s="214"/>
      <c r="J133" s="214"/>
      <c r="K133" s="214"/>
      <c r="L133" s="214"/>
      <c r="M133" s="214"/>
      <c r="N133" s="214"/>
      <c r="O133" s="214"/>
      <c r="P133" s="214"/>
      <c r="Q133" s="214"/>
      <c r="R133" s="214"/>
      <c r="S133" s="214"/>
      <c r="T133" s="214"/>
      <c r="U133" s="214"/>
      <c r="V133" s="214"/>
      <c r="W133" s="214"/>
      <c r="X133" s="214"/>
      <c r="Y133" s="214"/>
      <c r="Z133" s="214"/>
    </row>
    <row r="134" customFormat="false" ht="12.75" hidden="false" customHeight="true" outlineLevel="0" collapsed="false">
      <c r="A134" s="215"/>
      <c r="B134" s="215"/>
      <c r="C134" s="215"/>
      <c r="D134" s="214"/>
      <c r="E134" s="214"/>
      <c r="F134" s="249"/>
      <c r="G134" s="214"/>
      <c r="H134" s="214"/>
      <c r="I134" s="214"/>
      <c r="J134" s="214"/>
      <c r="K134" s="214"/>
      <c r="L134" s="214"/>
      <c r="M134" s="214"/>
      <c r="N134" s="214"/>
      <c r="O134" s="214"/>
      <c r="P134" s="214"/>
      <c r="Q134" s="214"/>
      <c r="R134" s="214"/>
      <c r="S134" s="214"/>
      <c r="T134" s="214"/>
      <c r="U134" s="214"/>
      <c r="V134" s="214"/>
      <c r="W134" s="214"/>
      <c r="X134" s="214"/>
      <c r="Y134" s="214"/>
      <c r="Z134" s="214"/>
    </row>
    <row r="135" customFormat="false" ht="12.75" hidden="false" customHeight="true" outlineLevel="0" collapsed="false">
      <c r="A135" s="215"/>
      <c r="B135" s="215"/>
      <c r="C135" s="215"/>
      <c r="D135" s="214"/>
      <c r="E135" s="214"/>
      <c r="F135" s="249"/>
      <c r="G135" s="214"/>
      <c r="H135" s="214"/>
      <c r="I135" s="214"/>
      <c r="J135" s="214"/>
      <c r="K135" s="214"/>
      <c r="L135" s="214"/>
      <c r="M135" s="214"/>
      <c r="N135" s="214"/>
      <c r="O135" s="214"/>
      <c r="P135" s="214"/>
      <c r="Q135" s="214"/>
      <c r="R135" s="214"/>
      <c r="S135" s="214"/>
      <c r="T135" s="214"/>
      <c r="U135" s="214"/>
      <c r="V135" s="214"/>
      <c r="W135" s="214"/>
      <c r="X135" s="214"/>
      <c r="Y135" s="214"/>
      <c r="Z135" s="214"/>
    </row>
    <row r="136" customFormat="false" ht="12.75" hidden="false" customHeight="true" outlineLevel="0" collapsed="false">
      <c r="A136" s="215"/>
      <c r="B136" s="215"/>
      <c r="C136" s="215"/>
      <c r="D136" s="214"/>
      <c r="E136" s="214"/>
      <c r="F136" s="249"/>
      <c r="G136" s="214"/>
      <c r="H136" s="214"/>
      <c r="I136" s="214"/>
      <c r="J136" s="214"/>
      <c r="K136" s="214"/>
      <c r="L136" s="214"/>
      <c r="M136" s="214"/>
      <c r="N136" s="214"/>
      <c r="O136" s="214"/>
      <c r="P136" s="214"/>
      <c r="Q136" s="214"/>
      <c r="R136" s="214"/>
      <c r="S136" s="214"/>
      <c r="T136" s="214"/>
      <c r="U136" s="214"/>
      <c r="V136" s="214"/>
      <c r="W136" s="214"/>
      <c r="X136" s="214"/>
      <c r="Y136" s="214"/>
      <c r="Z136" s="214"/>
    </row>
    <row r="137" customFormat="false" ht="12.75" hidden="false" customHeight="true" outlineLevel="0" collapsed="false">
      <c r="A137" s="215"/>
      <c r="B137" s="215"/>
      <c r="C137" s="215"/>
      <c r="D137" s="214"/>
      <c r="E137" s="214"/>
      <c r="F137" s="249"/>
      <c r="G137" s="214"/>
      <c r="H137" s="214"/>
      <c r="I137" s="214"/>
      <c r="J137" s="214"/>
      <c r="K137" s="214"/>
      <c r="L137" s="214"/>
      <c r="M137" s="214"/>
      <c r="N137" s="214"/>
      <c r="O137" s="214"/>
      <c r="P137" s="214"/>
      <c r="Q137" s="214"/>
      <c r="R137" s="214"/>
      <c r="S137" s="214"/>
      <c r="T137" s="214"/>
      <c r="U137" s="214"/>
      <c r="V137" s="214"/>
      <c r="W137" s="214"/>
      <c r="X137" s="214"/>
      <c r="Y137" s="214"/>
      <c r="Z137" s="214"/>
    </row>
    <row r="138" customFormat="false" ht="12.75" hidden="false" customHeight="true" outlineLevel="0" collapsed="false">
      <c r="A138" s="215"/>
      <c r="B138" s="215"/>
      <c r="C138" s="215"/>
      <c r="D138" s="214"/>
      <c r="E138" s="214"/>
      <c r="F138" s="249"/>
      <c r="G138" s="214"/>
      <c r="H138" s="214"/>
      <c r="I138" s="214"/>
      <c r="J138" s="214"/>
      <c r="K138" s="214"/>
      <c r="L138" s="214"/>
      <c r="M138" s="214"/>
      <c r="N138" s="214"/>
      <c r="O138" s="214"/>
      <c r="P138" s="214"/>
      <c r="Q138" s="214"/>
      <c r="R138" s="214"/>
      <c r="S138" s="214"/>
      <c r="T138" s="214"/>
      <c r="U138" s="214"/>
      <c r="V138" s="214"/>
      <c r="W138" s="214"/>
      <c r="X138" s="214"/>
      <c r="Y138" s="214"/>
      <c r="Z138" s="214"/>
    </row>
    <row r="139" customFormat="false" ht="12.75" hidden="false" customHeight="true" outlineLevel="0" collapsed="false">
      <c r="A139" s="215"/>
      <c r="B139" s="215"/>
      <c r="C139" s="215"/>
      <c r="D139" s="214"/>
      <c r="E139" s="214"/>
      <c r="F139" s="249"/>
      <c r="G139" s="214"/>
      <c r="H139" s="214"/>
      <c r="I139" s="214"/>
      <c r="J139" s="214"/>
      <c r="K139" s="214"/>
      <c r="L139" s="214"/>
      <c r="M139" s="214"/>
      <c r="N139" s="214"/>
      <c r="O139" s="214"/>
      <c r="P139" s="214"/>
      <c r="Q139" s="214"/>
      <c r="R139" s="214"/>
      <c r="S139" s="214"/>
      <c r="T139" s="214"/>
      <c r="U139" s="214"/>
      <c r="V139" s="214"/>
      <c r="W139" s="214"/>
      <c r="X139" s="214"/>
      <c r="Y139" s="214"/>
      <c r="Z139" s="214"/>
    </row>
    <row r="140" customFormat="false" ht="12.75" hidden="false" customHeight="true" outlineLevel="0" collapsed="false">
      <c r="A140" s="215"/>
      <c r="B140" s="215"/>
      <c r="C140" s="215"/>
      <c r="D140" s="214"/>
      <c r="E140" s="214"/>
      <c r="F140" s="249"/>
      <c r="G140" s="214"/>
      <c r="H140" s="214"/>
      <c r="I140" s="214"/>
      <c r="J140" s="214"/>
      <c r="K140" s="214"/>
      <c r="L140" s="214"/>
      <c r="M140" s="214"/>
      <c r="N140" s="214"/>
      <c r="O140" s="214"/>
      <c r="P140" s="214"/>
      <c r="Q140" s="214"/>
      <c r="R140" s="214"/>
      <c r="S140" s="214"/>
      <c r="T140" s="214"/>
      <c r="U140" s="214"/>
      <c r="V140" s="214"/>
      <c r="W140" s="214"/>
      <c r="X140" s="214"/>
      <c r="Y140" s="214"/>
      <c r="Z140" s="214"/>
    </row>
    <row r="141" customFormat="false" ht="12.75" hidden="false" customHeight="true" outlineLevel="0" collapsed="false">
      <c r="A141" s="215"/>
      <c r="B141" s="215"/>
      <c r="C141" s="215"/>
      <c r="D141" s="214"/>
      <c r="E141" s="214"/>
      <c r="F141" s="249"/>
      <c r="G141" s="214"/>
      <c r="H141" s="214"/>
      <c r="I141" s="214"/>
      <c r="J141" s="214"/>
      <c r="K141" s="214"/>
      <c r="L141" s="214"/>
      <c r="M141" s="214"/>
      <c r="N141" s="214"/>
      <c r="O141" s="214"/>
      <c r="P141" s="214"/>
      <c r="Q141" s="214"/>
      <c r="R141" s="214"/>
      <c r="S141" s="214"/>
      <c r="T141" s="214"/>
      <c r="U141" s="214"/>
      <c r="V141" s="214"/>
      <c r="W141" s="214"/>
      <c r="X141" s="214"/>
      <c r="Y141" s="214"/>
      <c r="Z141" s="214"/>
    </row>
    <row r="142" customFormat="false" ht="12.75" hidden="false" customHeight="true" outlineLevel="0" collapsed="false">
      <c r="A142" s="215"/>
      <c r="B142" s="215"/>
      <c r="C142" s="215"/>
      <c r="D142" s="214"/>
      <c r="E142" s="214"/>
      <c r="F142" s="249"/>
      <c r="G142" s="214"/>
      <c r="H142" s="214"/>
      <c r="I142" s="214"/>
      <c r="J142" s="214"/>
      <c r="K142" s="214"/>
      <c r="L142" s="214"/>
      <c r="M142" s="214"/>
      <c r="N142" s="214"/>
      <c r="O142" s="214"/>
      <c r="P142" s="214"/>
      <c r="Q142" s="214"/>
      <c r="R142" s="214"/>
      <c r="S142" s="214"/>
      <c r="T142" s="214"/>
      <c r="U142" s="214"/>
      <c r="V142" s="214"/>
      <c r="W142" s="214"/>
      <c r="X142" s="214"/>
      <c r="Y142" s="214"/>
      <c r="Z142" s="214"/>
    </row>
    <row r="143" customFormat="false" ht="12.75" hidden="false" customHeight="true" outlineLevel="0" collapsed="false">
      <c r="A143" s="215"/>
      <c r="B143" s="215"/>
      <c r="C143" s="215"/>
      <c r="D143" s="214"/>
      <c r="E143" s="214"/>
      <c r="F143" s="249"/>
      <c r="G143" s="214"/>
      <c r="H143" s="214"/>
      <c r="I143" s="214"/>
      <c r="J143" s="214"/>
      <c r="K143" s="214"/>
      <c r="L143" s="214"/>
      <c r="M143" s="214"/>
      <c r="N143" s="214"/>
      <c r="O143" s="214"/>
      <c r="P143" s="214"/>
      <c r="Q143" s="214"/>
      <c r="R143" s="214"/>
      <c r="S143" s="214"/>
      <c r="T143" s="214"/>
      <c r="U143" s="214"/>
      <c r="V143" s="214"/>
      <c r="W143" s="214"/>
      <c r="X143" s="214"/>
      <c r="Y143" s="214"/>
      <c r="Z143" s="214"/>
    </row>
    <row r="144" customFormat="false" ht="12.75" hidden="false" customHeight="true" outlineLevel="0" collapsed="false">
      <c r="A144" s="215"/>
      <c r="B144" s="215"/>
      <c r="C144" s="215"/>
      <c r="D144" s="214"/>
      <c r="E144" s="214"/>
      <c r="F144" s="249"/>
      <c r="G144" s="214"/>
      <c r="H144" s="214"/>
      <c r="I144" s="214"/>
      <c r="J144" s="214"/>
      <c r="K144" s="214"/>
      <c r="L144" s="214"/>
      <c r="M144" s="214"/>
      <c r="N144" s="214"/>
      <c r="O144" s="214"/>
      <c r="P144" s="214"/>
      <c r="Q144" s="214"/>
      <c r="R144" s="214"/>
      <c r="S144" s="214"/>
      <c r="T144" s="214"/>
      <c r="U144" s="214"/>
      <c r="V144" s="214"/>
      <c r="W144" s="214"/>
      <c r="X144" s="214"/>
      <c r="Y144" s="214"/>
      <c r="Z144" s="214"/>
    </row>
    <row r="145" customFormat="false" ht="12.75" hidden="false" customHeight="true" outlineLevel="0" collapsed="false">
      <c r="A145" s="215"/>
      <c r="B145" s="215"/>
      <c r="C145" s="215"/>
      <c r="D145" s="214"/>
      <c r="E145" s="214"/>
      <c r="F145" s="249"/>
      <c r="G145" s="214"/>
      <c r="H145" s="214"/>
      <c r="I145" s="214"/>
      <c r="J145" s="214"/>
      <c r="K145" s="214"/>
      <c r="L145" s="214"/>
      <c r="M145" s="214"/>
      <c r="N145" s="214"/>
      <c r="O145" s="214"/>
      <c r="P145" s="214"/>
      <c r="Q145" s="214"/>
      <c r="R145" s="214"/>
      <c r="S145" s="214"/>
      <c r="T145" s="214"/>
      <c r="U145" s="214"/>
      <c r="V145" s="214"/>
      <c r="W145" s="214"/>
      <c r="X145" s="214"/>
      <c r="Y145" s="214"/>
      <c r="Z145" s="214"/>
    </row>
    <row r="146" customFormat="false" ht="12.75" hidden="false" customHeight="true" outlineLevel="0" collapsed="false">
      <c r="A146" s="215"/>
      <c r="B146" s="215"/>
      <c r="C146" s="215"/>
      <c r="D146" s="214"/>
      <c r="E146" s="214"/>
      <c r="F146" s="249"/>
      <c r="G146" s="214"/>
      <c r="H146" s="214"/>
      <c r="I146" s="214"/>
      <c r="J146" s="214"/>
      <c r="K146" s="214"/>
      <c r="L146" s="214"/>
      <c r="M146" s="214"/>
      <c r="N146" s="214"/>
      <c r="O146" s="214"/>
      <c r="P146" s="214"/>
      <c r="Q146" s="214"/>
      <c r="R146" s="214"/>
      <c r="S146" s="214"/>
      <c r="T146" s="214"/>
      <c r="U146" s="214"/>
      <c r="V146" s="214"/>
      <c r="W146" s="214"/>
      <c r="X146" s="214"/>
      <c r="Y146" s="214"/>
      <c r="Z146" s="214"/>
    </row>
    <row r="147" customFormat="false" ht="12.75" hidden="false" customHeight="true" outlineLevel="0" collapsed="false">
      <c r="A147" s="215"/>
      <c r="B147" s="215"/>
      <c r="C147" s="215"/>
      <c r="D147" s="214"/>
      <c r="E147" s="214"/>
      <c r="F147" s="249"/>
      <c r="G147" s="214"/>
      <c r="H147" s="214"/>
      <c r="I147" s="214"/>
      <c r="J147" s="214"/>
      <c r="K147" s="214"/>
      <c r="L147" s="214"/>
      <c r="M147" s="214"/>
      <c r="N147" s="214"/>
      <c r="O147" s="214"/>
      <c r="P147" s="214"/>
      <c r="Q147" s="214"/>
      <c r="R147" s="214"/>
      <c r="S147" s="214"/>
      <c r="T147" s="214"/>
      <c r="U147" s="214"/>
      <c r="V147" s="214"/>
      <c r="W147" s="214"/>
      <c r="X147" s="214"/>
      <c r="Y147" s="214"/>
      <c r="Z147" s="214"/>
    </row>
    <row r="148" customFormat="false" ht="12.75" hidden="false" customHeight="true" outlineLevel="0" collapsed="false">
      <c r="A148" s="215"/>
      <c r="B148" s="215"/>
      <c r="C148" s="215"/>
      <c r="D148" s="214"/>
      <c r="E148" s="214"/>
      <c r="F148" s="249"/>
      <c r="G148" s="214"/>
      <c r="H148" s="214"/>
      <c r="I148" s="214"/>
      <c r="J148" s="214"/>
      <c r="K148" s="214"/>
      <c r="L148" s="214"/>
      <c r="M148" s="214"/>
      <c r="N148" s="214"/>
      <c r="O148" s="214"/>
      <c r="P148" s="214"/>
      <c r="Q148" s="214"/>
      <c r="R148" s="214"/>
      <c r="S148" s="214"/>
      <c r="T148" s="214"/>
      <c r="U148" s="214"/>
      <c r="V148" s="214"/>
      <c r="W148" s="214"/>
      <c r="X148" s="214"/>
      <c r="Y148" s="214"/>
      <c r="Z148" s="214"/>
    </row>
    <row r="149" customFormat="false" ht="12.75" hidden="false" customHeight="true" outlineLevel="0" collapsed="false">
      <c r="A149" s="215"/>
      <c r="B149" s="215"/>
      <c r="C149" s="215"/>
      <c r="D149" s="214"/>
      <c r="E149" s="214"/>
      <c r="F149" s="249"/>
      <c r="G149" s="214"/>
      <c r="H149" s="214"/>
      <c r="I149" s="214"/>
      <c r="J149" s="214"/>
      <c r="K149" s="214"/>
      <c r="L149" s="214"/>
      <c r="M149" s="214"/>
      <c r="N149" s="214"/>
      <c r="O149" s="214"/>
      <c r="P149" s="214"/>
      <c r="Q149" s="214"/>
      <c r="R149" s="214"/>
      <c r="S149" s="214"/>
      <c r="T149" s="214"/>
      <c r="U149" s="214"/>
      <c r="V149" s="214"/>
      <c r="W149" s="214"/>
      <c r="X149" s="214"/>
      <c r="Y149" s="214"/>
      <c r="Z149" s="214"/>
    </row>
    <row r="150" customFormat="false" ht="12.75" hidden="false" customHeight="true" outlineLevel="0" collapsed="false">
      <c r="A150" s="215"/>
      <c r="B150" s="215"/>
      <c r="C150" s="215"/>
      <c r="D150" s="214"/>
      <c r="E150" s="214"/>
      <c r="F150" s="249"/>
      <c r="G150" s="214"/>
      <c r="H150" s="214"/>
      <c r="I150" s="214"/>
      <c r="J150" s="214"/>
      <c r="K150" s="214"/>
      <c r="L150" s="214"/>
      <c r="M150" s="214"/>
      <c r="N150" s="214"/>
      <c r="O150" s="214"/>
      <c r="P150" s="214"/>
      <c r="Q150" s="214"/>
      <c r="R150" s="214"/>
      <c r="S150" s="214"/>
      <c r="T150" s="214"/>
      <c r="U150" s="214"/>
      <c r="V150" s="214"/>
      <c r="W150" s="214"/>
      <c r="X150" s="214"/>
      <c r="Y150" s="214"/>
      <c r="Z150" s="214"/>
    </row>
    <row r="151" customFormat="false" ht="12.75" hidden="false" customHeight="true" outlineLevel="0" collapsed="false">
      <c r="A151" s="215"/>
      <c r="B151" s="215"/>
      <c r="C151" s="215"/>
      <c r="D151" s="214"/>
      <c r="E151" s="214"/>
      <c r="F151" s="249"/>
      <c r="G151" s="214"/>
      <c r="H151" s="214"/>
      <c r="I151" s="214"/>
      <c r="J151" s="214"/>
      <c r="K151" s="214"/>
      <c r="L151" s="214"/>
      <c r="M151" s="214"/>
      <c r="N151" s="214"/>
      <c r="O151" s="214"/>
      <c r="P151" s="214"/>
      <c r="Q151" s="214"/>
      <c r="R151" s="214"/>
      <c r="S151" s="214"/>
      <c r="T151" s="214"/>
      <c r="U151" s="214"/>
      <c r="V151" s="214"/>
      <c r="W151" s="214"/>
      <c r="X151" s="214"/>
      <c r="Y151" s="214"/>
      <c r="Z151" s="214"/>
    </row>
    <row r="152" customFormat="false" ht="12.75" hidden="false" customHeight="true" outlineLevel="0" collapsed="false">
      <c r="A152" s="215"/>
      <c r="B152" s="215"/>
      <c r="C152" s="215"/>
      <c r="D152" s="214"/>
      <c r="E152" s="214"/>
      <c r="F152" s="249"/>
      <c r="G152" s="214"/>
      <c r="H152" s="214"/>
      <c r="I152" s="214"/>
      <c r="J152" s="214"/>
      <c r="K152" s="214"/>
      <c r="L152" s="214"/>
      <c r="M152" s="214"/>
      <c r="N152" s="214"/>
      <c r="O152" s="214"/>
      <c r="P152" s="214"/>
      <c r="Q152" s="214"/>
      <c r="R152" s="214"/>
      <c r="S152" s="214"/>
      <c r="T152" s="214"/>
      <c r="U152" s="214"/>
      <c r="V152" s="214"/>
      <c r="W152" s="214"/>
      <c r="X152" s="214"/>
      <c r="Y152" s="214"/>
      <c r="Z152" s="214"/>
    </row>
    <row r="153" customFormat="false" ht="12.75" hidden="false" customHeight="true" outlineLevel="0" collapsed="false">
      <c r="A153" s="215"/>
      <c r="B153" s="215"/>
      <c r="C153" s="215"/>
      <c r="D153" s="214"/>
      <c r="E153" s="214"/>
      <c r="F153" s="249"/>
      <c r="G153" s="214"/>
      <c r="H153" s="214"/>
      <c r="I153" s="214"/>
      <c r="J153" s="214"/>
      <c r="K153" s="214"/>
      <c r="L153" s="214"/>
      <c r="M153" s="214"/>
      <c r="N153" s="214"/>
      <c r="O153" s="214"/>
      <c r="P153" s="214"/>
      <c r="Q153" s="214"/>
      <c r="R153" s="214"/>
      <c r="S153" s="214"/>
      <c r="T153" s="214"/>
      <c r="U153" s="214"/>
      <c r="V153" s="214"/>
      <c r="W153" s="214"/>
      <c r="X153" s="214"/>
      <c r="Y153" s="214"/>
      <c r="Z153" s="214"/>
    </row>
    <row r="154" customFormat="false" ht="12.75" hidden="false" customHeight="true" outlineLevel="0" collapsed="false">
      <c r="A154" s="215"/>
      <c r="B154" s="215"/>
      <c r="C154" s="215"/>
      <c r="D154" s="214"/>
      <c r="E154" s="214"/>
      <c r="F154" s="249"/>
      <c r="G154" s="214"/>
      <c r="H154" s="214"/>
      <c r="I154" s="214"/>
      <c r="J154" s="214"/>
      <c r="K154" s="214"/>
      <c r="L154" s="214"/>
      <c r="M154" s="214"/>
      <c r="N154" s="214"/>
      <c r="O154" s="214"/>
      <c r="P154" s="214"/>
      <c r="Q154" s="214"/>
      <c r="R154" s="214"/>
      <c r="S154" s="214"/>
      <c r="T154" s="214"/>
      <c r="U154" s="214"/>
      <c r="V154" s="214"/>
      <c r="W154" s="214"/>
      <c r="X154" s="214"/>
      <c r="Y154" s="214"/>
      <c r="Z154" s="214"/>
    </row>
    <row r="155" customFormat="false" ht="12.75" hidden="false" customHeight="true" outlineLevel="0" collapsed="false">
      <c r="A155" s="215"/>
      <c r="B155" s="215"/>
      <c r="C155" s="215"/>
      <c r="D155" s="214"/>
      <c r="E155" s="214"/>
      <c r="F155" s="249"/>
      <c r="G155" s="214"/>
      <c r="H155" s="214"/>
      <c r="I155" s="214"/>
      <c r="J155" s="214"/>
      <c r="K155" s="214"/>
      <c r="L155" s="214"/>
      <c r="M155" s="214"/>
      <c r="N155" s="214"/>
      <c r="O155" s="214"/>
      <c r="P155" s="214"/>
      <c r="Q155" s="214"/>
      <c r="R155" s="214"/>
      <c r="S155" s="214"/>
      <c r="T155" s="214"/>
      <c r="U155" s="214"/>
      <c r="V155" s="214"/>
      <c r="W155" s="214"/>
      <c r="X155" s="214"/>
      <c r="Y155" s="214"/>
      <c r="Z155" s="214"/>
    </row>
    <row r="156" customFormat="false" ht="12.75" hidden="false" customHeight="true" outlineLevel="0" collapsed="false">
      <c r="A156" s="215"/>
      <c r="B156" s="215"/>
      <c r="C156" s="215"/>
      <c r="D156" s="214"/>
      <c r="E156" s="214"/>
      <c r="F156" s="249"/>
      <c r="G156" s="214"/>
      <c r="H156" s="214"/>
      <c r="I156" s="214"/>
      <c r="J156" s="214"/>
      <c r="K156" s="214"/>
      <c r="L156" s="214"/>
      <c r="M156" s="214"/>
      <c r="N156" s="214"/>
      <c r="O156" s="214"/>
      <c r="P156" s="214"/>
      <c r="Q156" s="214"/>
      <c r="R156" s="214"/>
      <c r="S156" s="214"/>
      <c r="T156" s="214"/>
      <c r="U156" s="214"/>
      <c r="V156" s="214"/>
      <c r="W156" s="214"/>
      <c r="X156" s="214"/>
      <c r="Y156" s="214"/>
      <c r="Z156" s="214"/>
    </row>
    <row r="157" customFormat="false" ht="12.75" hidden="false" customHeight="true" outlineLevel="0" collapsed="false">
      <c r="A157" s="215"/>
      <c r="B157" s="215"/>
      <c r="C157" s="215"/>
      <c r="D157" s="214"/>
      <c r="E157" s="214"/>
      <c r="F157" s="249"/>
      <c r="G157" s="214"/>
      <c r="H157" s="214"/>
      <c r="I157" s="214"/>
      <c r="J157" s="214"/>
      <c r="K157" s="214"/>
      <c r="L157" s="214"/>
      <c r="M157" s="214"/>
      <c r="N157" s="214"/>
      <c r="O157" s="214"/>
      <c r="P157" s="214"/>
      <c r="Q157" s="214"/>
      <c r="R157" s="214"/>
      <c r="S157" s="214"/>
      <c r="T157" s="214"/>
      <c r="U157" s="214"/>
      <c r="V157" s="214"/>
      <c r="W157" s="214"/>
      <c r="X157" s="214"/>
      <c r="Y157" s="214"/>
      <c r="Z157" s="214"/>
    </row>
    <row r="158" customFormat="false" ht="12.75" hidden="false" customHeight="true" outlineLevel="0" collapsed="false">
      <c r="A158" s="215"/>
      <c r="B158" s="215"/>
      <c r="C158" s="215"/>
      <c r="D158" s="214"/>
      <c r="E158" s="214"/>
      <c r="F158" s="249"/>
      <c r="G158" s="214"/>
      <c r="H158" s="214"/>
      <c r="I158" s="214"/>
      <c r="J158" s="214"/>
      <c r="K158" s="214"/>
      <c r="L158" s="214"/>
      <c r="M158" s="214"/>
      <c r="N158" s="214"/>
      <c r="O158" s="214"/>
      <c r="P158" s="214"/>
      <c r="Q158" s="214"/>
      <c r="R158" s="214"/>
      <c r="S158" s="214"/>
      <c r="T158" s="214"/>
      <c r="U158" s="214"/>
      <c r="V158" s="214"/>
      <c r="W158" s="214"/>
      <c r="X158" s="214"/>
      <c r="Y158" s="214"/>
      <c r="Z158" s="214"/>
    </row>
    <row r="159" customFormat="false" ht="12.75" hidden="false" customHeight="true" outlineLevel="0" collapsed="false">
      <c r="A159" s="215"/>
      <c r="B159" s="215"/>
      <c r="C159" s="215"/>
      <c r="D159" s="214"/>
      <c r="E159" s="214"/>
      <c r="F159" s="249"/>
      <c r="G159" s="214"/>
      <c r="H159" s="214"/>
      <c r="I159" s="214"/>
      <c r="J159" s="214"/>
      <c r="K159" s="214"/>
      <c r="L159" s="214"/>
      <c r="M159" s="214"/>
      <c r="N159" s="214"/>
      <c r="O159" s="214"/>
      <c r="P159" s="214"/>
      <c r="Q159" s="214"/>
      <c r="R159" s="214"/>
      <c r="S159" s="214"/>
      <c r="T159" s="214"/>
      <c r="U159" s="214"/>
      <c r="V159" s="214"/>
      <c r="W159" s="214"/>
      <c r="X159" s="214"/>
      <c r="Y159" s="214"/>
      <c r="Z159" s="214"/>
    </row>
    <row r="160" customFormat="false" ht="12.75" hidden="false" customHeight="true" outlineLevel="0" collapsed="false">
      <c r="A160" s="215"/>
      <c r="B160" s="215"/>
      <c r="C160" s="215"/>
      <c r="D160" s="214"/>
      <c r="E160" s="214"/>
      <c r="F160" s="249"/>
      <c r="G160" s="214"/>
      <c r="H160" s="214"/>
      <c r="I160" s="214"/>
      <c r="J160" s="214"/>
      <c r="K160" s="214"/>
      <c r="L160" s="214"/>
      <c r="M160" s="214"/>
      <c r="N160" s="214"/>
      <c r="O160" s="214"/>
      <c r="P160" s="214"/>
      <c r="Q160" s="214"/>
      <c r="R160" s="214"/>
      <c r="S160" s="214"/>
      <c r="T160" s="214"/>
      <c r="U160" s="214"/>
      <c r="V160" s="214"/>
      <c r="W160" s="214"/>
      <c r="X160" s="214"/>
      <c r="Y160" s="214"/>
      <c r="Z160" s="214"/>
    </row>
    <row r="161" customFormat="false" ht="12.75" hidden="false" customHeight="true" outlineLevel="0" collapsed="false">
      <c r="A161" s="215"/>
      <c r="B161" s="215"/>
      <c r="C161" s="215"/>
      <c r="D161" s="214"/>
      <c r="E161" s="214"/>
      <c r="F161" s="249"/>
      <c r="G161" s="214"/>
      <c r="H161" s="214"/>
      <c r="I161" s="214"/>
      <c r="J161" s="214"/>
      <c r="K161" s="214"/>
      <c r="L161" s="214"/>
      <c r="M161" s="214"/>
      <c r="N161" s="214"/>
      <c r="O161" s="214"/>
      <c r="P161" s="214"/>
      <c r="Q161" s="214"/>
      <c r="R161" s="214"/>
      <c r="S161" s="214"/>
      <c r="T161" s="214"/>
      <c r="U161" s="214"/>
      <c r="V161" s="214"/>
      <c r="W161" s="214"/>
      <c r="X161" s="214"/>
      <c r="Y161" s="214"/>
      <c r="Z161" s="214"/>
    </row>
    <row r="162" customFormat="false" ht="12.75" hidden="false" customHeight="true" outlineLevel="0" collapsed="false">
      <c r="A162" s="215"/>
      <c r="B162" s="215"/>
      <c r="C162" s="215"/>
      <c r="D162" s="214"/>
      <c r="E162" s="214"/>
      <c r="F162" s="249"/>
      <c r="G162" s="214"/>
      <c r="H162" s="214"/>
      <c r="I162" s="214"/>
      <c r="J162" s="214"/>
      <c r="K162" s="214"/>
      <c r="L162" s="214"/>
      <c r="M162" s="214"/>
      <c r="N162" s="214"/>
      <c r="O162" s="214"/>
      <c r="P162" s="214"/>
      <c r="Q162" s="214"/>
      <c r="R162" s="214"/>
      <c r="S162" s="214"/>
      <c r="T162" s="214"/>
      <c r="U162" s="214"/>
      <c r="V162" s="214"/>
      <c r="W162" s="214"/>
      <c r="X162" s="214"/>
      <c r="Y162" s="214"/>
      <c r="Z162" s="214"/>
    </row>
    <row r="163" customFormat="false" ht="12.75" hidden="false" customHeight="true" outlineLevel="0" collapsed="false">
      <c r="A163" s="215"/>
      <c r="B163" s="215"/>
      <c r="C163" s="215"/>
      <c r="D163" s="214"/>
      <c r="E163" s="214"/>
      <c r="F163" s="249"/>
      <c r="G163" s="214"/>
      <c r="H163" s="214"/>
      <c r="I163" s="214"/>
      <c r="J163" s="214"/>
      <c r="K163" s="214"/>
      <c r="L163" s="214"/>
      <c r="M163" s="214"/>
      <c r="N163" s="214"/>
      <c r="O163" s="214"/>
      <c r="P163" s="214"/>
      <c r="Q163" s="214"/>
      <c r="R163" s="214"/>
      <c r="S163" s="214"/>
      <c r="T163" s="214"/>
      <c r="U163" s="214"/>
      <c r="V163" s="214"/>
      <c r="W163" s="214"/>
      <c r="X163" s="214"/>
      <c r="Y163" s="214"/>
      <c r="Z163" s="214"/>
    </row>
    <row r="164" customFormat="false" ht="12.75" hidden="false" customHeight="true" outlineLevel="0" collapsed="false">
      <c r="A164" s="215"/>
      <c r="B164" s="215"/>
      <c r="C164" s="215"/>
      <c r="D164" s="214"/>
      <c r="E164" s="214"/>
      <c r="F164" s="249"/>
      <c r="G164" s="214"/>
      <c r="H164" s="214"/>
      <c r="I164" s="214"/>
      <c r="J164" s="214"/>
      <c r="K164" s="214"/>
      <c r="L164" s="214"/>
      <c r="M164" s="214"/>
      <c r="N164" s="214"/>
      <c r="O164" s="214"/>
      <c r="P164" s="214"/>
      <c r="Q164" s="214"/>
      <c r="R164" s="214"/>
      <c r="S164" s="214"/>
      <c r="T164" s="214"/>
      <c r="U164" s="214"/>
      <c r="V164" s="214"/>
      <c r="W164" s="214"/>
      <c r="X164" s="214"/>
      <c r="Y164" s="214"/>
      <c r="Z164" s="214"/>
    </row>
    <row r="165" customFormat="false" ht="12.75" hidden="false" customHeight="true" outlineLevel="0" collapsed="false">
      <c r="A165" s="215"/>
      <c r="B165" s="215"/>
      <c r="C165" s="215"/>
      <c r="D165" s="214"/>
      <c r="E165" s="214"/>
      <c r="F165" s="249"/>
      <c r="G165" s="214"/>
      <c r="H165" s="214"/>
      <c r="I165" s="214"/>
      <c r="J165" s="214"/>
      <c r="K165" s="214"/>
      <c r="L165" s="214"/>
      <c r="M165" s="214"/>
      <c r="N165" s="214"/>
      <c r="O165" s="214"/>
      <c r="P165" s="214"/>
      <c r="Q165" s="214"/>
      <c r="R165" s="214"/>
      <c r="S165" s="214"/>
      <c r="T165" s="214"/>
      <c r="U165" s="214"/>
      <c r="V165" s="214"/>
      <c r="W165" s="214"/>
      <c r="X165" s="214"/>
      <c r="Y165" s="214"/>
      <c r="Z165" s="214"/>
    </row>
    <row r="166" customFormat="false" ht="12.75" hidden="false" customHeight="true" outlineLevel="0" collapsed="false">
      <c r="A166" s="215"/>
      <c r="B166" s="215"/>
      <c r="C166" s="215"/>
      <c r="D166" s="214"/>
      <c r="E166" s="214"/>
      <c r="F166" s="249"/>
      <c r="G166" s="214"/>
      <c r="H166" s="214"/>
      <c r="I166" s="214"/>
      <c r="J166" s="214"/>
      <c r="K166" s="214"/>
      <c r="L166" s="214"/>
      <c r="M166" s="214"/>
      <c r="N166" s="214"/>
      <c r="O166" s="214"/>
      <c r="P166" s="214"/>
      <c r="Q166" s="214"/>
      <c r="R166" s="214"/>
      <c r="S166" s="214"/>
      <c r="T166" s="214"/>
      <c r="U166" s="214"/>
      <c r="V166" s="214"/>
      <c r="W166" s="214"/>
      <c r="X166" s="214"/>
      <c r="Y166" s="214"/>
      <c r="Z166" s="214"/>
    </row>
    <row r="167" customFormat="false" ht="12.75" hidden="false" customHeight="true" outlineLevel="0" collapsed="false">
      <c r="A167" s="215"/>
      <c r="B167" s="215"/>
      <c r="C167" s="215"/>
      <c r="D167" s="214"/>
      <c r="E167" s="214"/>
      <c r="F167" s="249"/>
      <c r="G167" s="214"/>
      <c r="H167" s="214"/>
      <c r="I167" s="214"/>
      <c r="J167" s="214"/>
      <c r="K167" s="214"/>
      <c r="L167" s="214"/>
      <c r="M167" s="214"/>
      <c r="N167" s="214"/>
      <c r="O167" s="214"/>
      <c r="P167" s="214"/>
      <c r="Q167" s="214"/>
      <c r="R167" s="214"/>
      <c r="S167" s="214"/>
      <c r="T167" s="214"/>
      <c r="U167" s="214"/>
      <c r="V167" s="214"/>
      <c r="W167" s="214"/>
      <c r="X167" s="214"/>
      <c r="Y167" s="214"/>
      <c r="Z167" s="214"/>
    </row>
    <row r="168" customFormat="false" ht="12.75" hidden="false" customHeight="true" outlineLevel="0" collapsed="false">
      <c r="A168" s="215"/>
      <c r="B168" s="215"/>
      <c r="C168" s="215"/>
      <c r="D168" s="214"/>
      <c r="E168" s="214"/>
      <c r="F168" s="249"/>
      <c r="G168" s="214"/>
      <c r="H168" s="214"/>
      <c r="I168" s="214"/>
      <c r="J168" s="214"/>
      <c r="K168" s="214"/>
      <c r="L168" s="214"/>
      <c r="M168" s="214"/>
      <c r="N168" s="214"/>
      <c r="O168" s="214"/>
      <c r="P168" s="214"/>
      <c r="Q168" s="214"/>
      <c r="R168" s="214"/>
      <c r="S168" s="214"/>
      <c r="T168" s="214"/>
      <c r="U168" s="214"/>
      <c r="V168" s="214"/>
      <c r="W168" s="214"/>
      <c r="X168" s="214"/>
      <c r="Y168" s="214"/>
      <c r="Z168" s="214"/>
    </row>
    <row r="169" customFormat="false" ht="12.75" hidden="false" customHeight="true" outlineLevel="0" collapsed="false">
      <c r="A169" s="215"/>
      <c r="B169" s="215"/>
      <c r="C169" s="215"/>
      <c r="D169" s="214"/>
      <c r="E169" s="214"/>
      <c r="F169" s="249"/>
      <c r="G169" s="214"/>
      <c r="H169" s="214"/>
      <c r="I169" s="214"/>
      <c r="J169" s="214"/>
      <c r="K169" s="214"/>
      <c r="L169" s="214"/>
      <c r="M169" s="214"/>
      <c r="N169" s="214"/>
      <c r="O169" s="214"/>
      <c r="P169" s="214"/>
      <c r="Q169" s="214"/>
      <c r="R169" s="214"/>
      <c r="S169" s="214"/>
      <c r="T169" s="214"/>
      <c r="U169" s="214"/>
      <c r="V169" s="214"/>
      <c r="W169" s="214"/>
      <c r="X169" s="214"/>
      <c r="Y169" s="214"/>
      <c r="Z169" s="214"/>
    </row>
    <row r="170" customFormat="false" ht="12.75" hidden="false" customHeight="true" outlineLevel="0" collapsed="false">
      <c r="A170" s="215"/>
      <c r="B170" s="215"/>
      <c r="C170" s="215"/>
      <c r="D170" s="214"/>
      <c r="E170" s="214"/>
      <c r="F170" s="249"/>
      <c r="G170" s="214"/>
      <c r="H170" s="214"/>
      <c r="I170" s="214"/>
      <c r="J170" s="214"/>
      <c r="K170" s="214"/>
      <c r="L170" s="214"/>
      <c r="M170" s="214"/>
      <c r="N170" s="214"/>
      <c r="O170" s="214"/>
      <c r="P170" s="214"/>
      <c r="Q170" s="214"/>
      <c r="R170" s="214"/>
      <c r="S170" s="214"/>
      <c r="T170" s="214"/>
      <c r="U170" s="214"/>
      <c r="V170" s="214"/>
      <c r="W170" s="214"/>
      <c r="X170" s="214"/>
      <c r="Y170" s="214"/>
      <c r="Z170" s="214"/>
    </row>
    <row r="171" customFormat="false" ht="12.75" hidden="false" customHeight="true" outlineLevel="0" collapsed="false">
      <c r="A171" s="215"/>
      <c r="B171" s="215"/>
      <c r="C171" s="215"/>
      <c r="D171" s="214"/>
      <c r="E171" s="214"/>
      <c r="F171" s="249"/>
      <c r="G171" s="214"/>
      <c r="H171" s="214"/>
      <c r="I171" s="214"/>
      <c r="J171" s="214"/>
      <c r="K171" s="214"/>
      <c r="L171" s="214"/>
      <c r="M171" s="214"/>
      <c r="N171" s="214"/>
      <c r="O171" s="214"/>
      <c r="P171" s="214"/>
      <c r="Q171" s="214"/>
      <c r="R171" s="214"/>
      <c r="S171" s="214"/>
      <c r="T171" s="214"/>
      <c r="U171" s="214"/>
      <c r="V171" s="214"/>
      <c r="W171" s="214"/>
      <c r="X171" s="214"/>
      <c r="Y171" s="214"/>
      <c r="Z171" s="214"/>
    </row>
    <row r="172" customFormat="false" ht="12.75" hidden="false" customHeight="true" outlineLevel="0" collapsed="false">
      <c r="A172" s="215"/>
      <c r="B172" s="215"/>
      <c r="C172" s="215"/>
      <c r="D172" s="214"/>
      <c r="E172" s="214"/>
      <c r="F172" s="249"/>
      <c r="G172" s="214"/>
      <c r="H172" s="214"/>
      <c r="I172" s="214"/>
      <c r="J172" s="214"/>
      <c r="K172" s="214"/>
      <c r="L172" s="214"/>
      <c r="M172" s="214"/>
      <c r="N172" s="214"/>
      <c r="O172" s="214"/>
      <c r="P172" s="214"/>
      <c r="Q172" s="214"/>
      <c r="R172" s="214"/>
      <c r="S172" s="214"/>
      <c r="T172" s="214"/>
      <c r="U172" s="214"/>
      <c r="V172" s="214"/>
      <c r="W172" s="214"/>
      <c r="X172" s="214"/>
      <c r="Y172" s="214"/>
      <c r="Z172" s="214"/>
    </row>
    <row r="173" customFormat="false" ht="12.75" hidden="false" customHeight="true" outlineLevel="0" collapsed="false">
      <c r="A173" s="215"/>
      <c r="B173" s="215"/>
      <c r="C173" s="215"/>
      <c r="D173" s="214"/>
      <c r="E173" s="214"/>
      <c r="F173" s="249"/>
      <c r="G173" s="214"/>
      <c r="H173" s="214"/>
      <c r="I173" s="214"/>
      <c r="J173" s="214"/>
      <c r="K173" s="214"/>
      <c r="L173" s="214"/>
      <c r="M173" s="214"/>
      <c r="N173" s="214"/>
      <c r="O173" s="214"/>
      <c r="P173" s="214"/>
      <c r="Q173" s="214"/>
      <c r="R173" s="214"/>
      <c r="S173" s="214"/>
      <c r="T173" s="214"/>
      <c r="U173" s="214"/>
      <c r="V173" s="214"/>
      <c r="W173" s="214"/>
      <c r="X173" s="214"/>
      <c r="Y173" s="214"/>
      <c r="Z173" s="214"/>
    </row>
    <row r="174" customFormat="false" ht="12.75" hidden="false" customHeight="true" outlineLevel="0" collapsed="false">
      <c r="A174" s="215"/>
      <c r="B174" s="215"/>
      <c r="C174" s="215"/>
      <c r="D174" s="214"/>
      <c r="E174" s="214"/>
      <c r="F174" s="249"/>
      <c r="G174" s="214"/>
      <c r="H174" s="214"/>
      <c r="I174" s="214"/>
      <c r="J174" s="214"/>
      <c r="K174" s="214"/>
      <c r="L174" s="214"/>
      <c r="M174" s="214"/>
      <c r="N174" s="214"/>
      <c r="O174" s="214"/>
      <c r="P174" s="214"/>
      <c r="Q174" s="214"/>
      <c r="R174" s="214"/>
      <c r="S174" s="214"/>
      <c r="T174" s="214"/>
      <c r="U174" s="214"/>
      <c r="V174" s="214"/>
      <c r="W174" s="214"/>
      <c r="X174" s="214"/>
      <c r="Y174" s="214"/>
      <c r="Z174" s="214"/>
    </row>
    <row r="175" customFormat="false" ht="12.75" hidden="false" customHeight="true" outlineLevel="0" collapsed="false">
      <c r="A175" s="215"/>
      <c r="B175" s="215"/>
      <c r="C175" s="215"/>
      <c r="D175" s="214"/>
      <c r="E175" s="214"/>
      <c r="F175" s="249"/>
      <c r="G175" s="214"/>
      <c r="H175" s="214"/>
      <c r="I175" s="214"/>
      <c r="J175" s="214"/>
      <c r="K175" s="214"/>
      <c r="L175" s="214"/>
      <c r="M175" s="214"/>
      <c r="N175" s="214"/>
      <c r="O175" s="214"/>
      <c r="P175" s="214"/>
      <c r="Q175" s="214"/>
      <c r="R175" s="214"/>
      <c r="S175" s="214"/>
      <c r="T175" s="214"/>
      <c r="U175" s="214"/>
      <c r="V175" s="214"/>
      <c r="W175" s="214"/>
      <c r="X175" s="214"/>
      <c r="Y175" s="214"/>
      <c r="Z175" s="214"/>
    </row>
    <row r="176" customFormat="false" ht="12.75" hidden="false" customHeight="true" outlineLevel="0" collapsed="false">
      <c r="A176" s="215"/>
      <c r="B176" s="215"/>
      <c r="C176" s="215"/>
      <c r="D176" s="214"/>
      <c r="E176" s="214"/>
      <c r="F176" s="249"/>
      <c r="G176" s="214"/>
      <c r="H176" s="214"/>
      <c r="I176" s="214"/>
      <c r="J176" s="214"/>
      <c r="K176" s="214"/>
      <c r="L176" s="214"/>
      <c r="M176" s="214"/>
      <c r="N176" s="214"/>
      <c r="O176" s="214"/>
      <c r="P176" s="214"/>
      <c r="Q176" s="214"/>
      <c r="R176" s="214"/>
      <c r="S176" s="214"/>
      <c r="T176" s="214"/>
      <c r="U176" s="214"/>
      <c r="V176" s="214"/>
      <c r="W176" s="214"/>
      <c r="X176" s="214"/>
      <c r="Y176" s="214"/>
      <c r="Z176" s="214"/>
    </row>
    <row r="177" customFormat="false" ht="12.75" hidden="false" customHeight="true" outlineLevel="0" collapsed="false">
      <c r="A177" s="215"/>
      <c r="B177" s="215"/>
      <c r="C177" s="215"/>
      <c r="D177" s="214"/>
      <c r="E177" s="214"/>
      <c r="F177" s="249"/>
      <c r="G177" s="214"/>
      <c r="H177" s="214"/>
      <c r="I177" s="214"/>
      <c r="J177" s="214"/>
      <c r="K177" s="214"/>
      <c r="L177" s="214"/>
      <c r="M177" s="214"/>
      <c r="N177" s="214"/>
      <c r="O177" s="214"/>
      <c r="P177" s="214"/>
      <c r="Q177" s="214"/>
      <c r="R177" s="214"/>
      <c r="S177" s="214"/>
      <c r="T177" s="214"/>
      <c r="U177" s="214"/>
      <c r="V177" s="214"/>
      <c r="W177" s="214"/>
      <c r="X177" s="214"/>
      <c r="Y177" s="214"/>
      <c r="Z177" s="214"/>
    </row>
    <row r="178" customFormat="false" ht="12.75" hidden="false" customHeight="true" outlineLevel="0" collapsed="false">
      <c r="A178" s="215"/>
      <c r="B178" s="215"/>
      <c r="C178" s="215"/>
      <c r="D178" s="214"/>
      <c r="E178" s="214"/>
      <c r="F178" s="249"/>
      <c r="G178" s="214"/>
      <c r="H178" s="214"/>
      <c r="I178" s="214"/>
      <c r="J178" s="214"/>
      <c r="K178" s="214"/>
      <c r="L178" s="214"/>
      <c r="M178" s="214"/>
      <c r="N178" s="214"/>
      <c r="O178" s="214"/>
      <c r="P178" s="214"/>
      <c r="Q178" s="214"/>
      <c r="R178" s="214"/>
      <c r="S178" s="214"/>
      <c r="T178" s="214"/>
      <c r="U178" s="214"/>
      <c r="V178" s="214"/>
      <c r="W178" s="214"/>
      <c r="X178" s="214"/>
      <c r="Y178" s="214"/>
      <c r="Z178" s="214"/>
    </row>
    <row r="179" customFormat="false" ht="12.75" hidden="false" customHeight="true" outlineLevel="0" collapsed="false">
      <c r="A179" s="215"/>
      <c r="B179" s="215"/>
      <c r="C179" s="215"/>
      <c r="D179" s="214"/>
      <c r="E179" s="214"/>
      <c r="F179" s="249"/>
      <c r="G179" s="214"/>
      <c r="H179" s="214"/>
      <c r="I179" s="214"/>
      <c r="J179" s="214"/>
      <c r="K179" s="214"/>
      <c r="L179" s="214"/>
      <c r="M179" s="214"/>
      <c r="N179" s="214"/>
      <c r="O179" s="214"/>
      <c r="P179" s="214"/>
      <c r="Q179" s="214"/>
      <c r="R179" s="214"/>
      <c r="S179" s="214"/>
      <c r="T179" s="214"/>
      <c r="U179" s="214"/>
      <c r="V179" s="214"/>
      <c r="W179" s="214"/>
      <c r="X179" s="214"/>
      <c r="Y179" s="214"/>
      <c r="Z179" s="214"/>
    </row>
    <row r="180" customFormat="false" ht="12.75" hidden="false" customHeight="true" outlineLevel="0" collapsed="false">
      <c r="A180" s="215"/>
      <c r="B180" s="215"/>
      <c r="C180" s="215"/>
      <c r="D180" s="214"/>
      <c r="E180" s="214"/>
      <c r="F180" s="249"/>
      <c r="G180" s="214"/>
      <c r="H180" s="214"/>
      <c r="I180" s="214"/>
      <c r="J180" s="214"/>
      <c r="K180" s="214"/>
      <c r="L180" s="214"/>
      <c r="M180" s="214"/>
      <c r="N180" s="214"/>
      <c r="O180" s="214"/>
      <c r="P180" s="214"/>
      <c r="Q180" s="214"/>
      <c r="R180" s="214"/>
      <c r="S180" s="214"/>
      <c r="T180" s="214"/>
      <c r="U180" s="214"/>
      <c r="V180" s="214"/>
      <c r="W180" s="214"/>
      <c r="X180" s="214"/>
      <c r="Y180" s="214"/>
      <c r="Z180" s="214"/>
    </row>
    <row r="181" customFormat="false" ht="12.75" hidden="false" customHeight="true" outlineLevel="0" collapsed="false">
      <c r="A181" s="215"/>
      <c r="B181" s="215"/>
      <c r="C181" s="215"/>
      <c r="D181" s="214"/>
      <c r="E181" s="214"/>
      <c r="F181" s="249"/>
      <c r="G181" s="214"/>
      <c r="H181" s="214"/>
      <c r="I181" s="214"/>
      <c r="J181" s="214"/>
      <c r="K181" s="214"/>
      <c r="L181" s="214"/>
      <c r="M181" s="214"/>
      <c r="N181" s="214"/>
      <c r="O181" s="214"/>
      <c r="P181" s="214"/>
      <c r="Q181" s="214"/>
      <c r="R181" s="214"/>
      <c r="S181" s="214"/>
      <c r="T181" s="214"/>
      <c r="U181" s="214"/>
      <c r="V181" s="214"/>
      <c r="W181" s="214"/>
      <c r="X181" s="214"/>
      <c r="Y181" s="214"/>
      <c r="Z181" s="214"/>
    </row>
    <row r="182" customFormat="false" ht="12.75" hidden="false" customHeight="true" outlineLevel="0" collapsed="false">
      <c r="A182" s="215"/>
      <c r="B182" s="215"/>
      <c r="C182" s="215"/>
      <c r="D182" s="214"/>
      <c r="E182" s="214"/>
      <c r="F182" s="249"/>
      <c r="G182" s="214"/>
      <c r="H182" s="214"/>
      <c r="I182" s="214"/>
      <c r="J182" s="214"/>
      <c r="K182" s="214"/>
      <c r="L182" s="214"/>
      <c r="M182" s="214"/>
      <c r="N182" s="214"/>
      <c r="O182" s="214"/>
      <c r="P182" s="214"/>
      <c r="Q182" s="214"/>
      <c r="R182" s="214"/>
      <c r="S182" s="214"/>
      <c r="T182" s="214"/>
      <c r="U182" s="214"/>
      <c r="V182" s="214"/>
      <c r="W182" s="214"/>
      <c r="X182" s="214"/>
      <c r="Y182" s="214"/>
      <c r="Z182" s="214"/>
    </row>
    <row r="183" customFormat="false" ht="12.75" hidden="false" customHeight="true" outlineLevel="0" collapsed="false">
      <c r="A183" s="215"/>
      <c r="B183" s="215"/>
      <c r="C183" s="215"/>
      <c r="D183" s="214"/>
      <c r="E183" s="214"/>
      <c r="F183" s="249"/>
      <c r="G183" s="214"/>
      <c r="H183" s="214"/>
      <c r="I183" s="214"/>
      <c r="J183" s="214"/>
      <c r="K183" s="214"/>
      <c r="L183" s="214"/>
      <c r="M183" s="214"/>
      <c r="N183" s="214"/>
      <c r="O183" s="214"/>
      <c r="P183" s="214"/>
      <c r="Q183" s="214"/>
      <c r="R183" s="214"/>
      <c r="S183" s="214"/>
      <c r="T183" s="214"/>
      <c r="U183" s="214"/>
      <c r="V183" s="214"/>
      <c r="W183" s="214"/>
      <c r="X183" s="214"/>
      <c r="Y183" s="214"/>
      <c r="Z183" s="214"/>
    </row>
    <row r="184" customFormat="false" ht="12.75" hidden="false" customHeight="true" outlineLevel="0" collapsed="false">
      <c r="A184" s="215"/>
      <c r="B184" s="215"/>
      <c r="C184" s="215"/>
      <c r="D184" s="214"/>
      <c r="E184" s="214"/>
      <c r="F184" s="249"/>
      <c r="G184" s="214"/>
      <c r="H184" s="214"/>
      <c r="I184" s="214"/>
      <c r="J184" s="214"/>
      <c r="K184" s="214"/>
      <c r="L184" s="214"/>
      <c r="M184" s="214"/>
      <c r="N184" s="214"/>
      <c r="O184" s="214"/>
      <c r="P184" s="214"/>
      <c r="Q184" s="214"/>
      <c r="R184" s="214"/>
      <c r="S184" s="214"/>
      <c r="T184" s="214"/>
      <c r="U184" s="214"/>
      <c r="V184" s="214"/>
      <c r="W184" s="214"/>
      <c r="X184" s="214"/>
      <c r="Y184" s="214"/>
      <c r="Z184" s="214"/>
    </row>
    <row r="185" customFormat="false" ht="12.75" hidden="false" customHeight="true" outlineLevel="0" collapsed="false">
      <c r="A185" s="215"/>
      <c r="B185" s="215"/>
      <c r="C185" s="215"/>
      <c r="D185" s="214"/>
      <c r="E185" s="214"/>
      <c r="F185" s="249"/>
      <c r="G185" s="214"/>
      <c r="H185" s="214"/>
      <c r="I185" s="214"/>
      <c r="J185" s="214"/>
      <c r="K185" s="214"/>
      <c r="L185" s="214"/>
      <c r="M185" s="214"/>
      <c r="N185" s="214"/>
      <c r="O185" s="214"/>
      <c r="P185" s="214"/>
      <c r="Q185" s="214"/>
      <c r="R185" s="214"/>
      <c r="S185" s="214"/>
      <c r="T185" s="214"/>
      <c r="U185" s="214"/>
      <c r="V185" s="214"/>
      <c r="W185" s="214"/>
      <c r="X185" s="214"/>
      <c r="Y185" s="214"/>
      <c r="Z185" s="214"/>
    </row>
    <row r="186" customFormat="false" ht="12.75" hidden="false" customHeight="true" outlineLevel="0" collapsed="false">
      <c r="A186" s="215"/>
      <c r="B186" s="215"/>
      <c r="C186" s="215"/>
      <c r="D186" s="214"/>
      <c r="E186" s="214"/>
      <c r="F186" s="249"/>
      <c r="G186" s="214"/>
      <c r="H186" s="214"/>
      <c r="I186" s="214"/>
      <c r="J186" s="214"/>
      <c r="K186" s="214"/>
      <c r="L186" s="214"/>
      <c r="M186" s="214"/>
      <c r="N186" s="214"/>
      <c r="O186" s="214"/>
      <c r="P186" s="214"/>
      <c r="Q186" s="214"/>
      <c r="R186" s="214"/>
      <c r="S186" s="214"/>
      <c r="T186" s="214"/>
      <c r="U186" s="214"/>
      <c r="V186" s="214"/>
      <c r="W186" s="214"/>
      <c r="X186" s="214"/>
      <c r="Y186" s="214"/>
      <c r="Z186" s="214"/>
    </row>
    <row r="187" customFormat="false" ht="12.75" hidden="false" customHeight="true" outlineLevel="0" collapsed="false">
      <c r="A187" s="215"/>
      <c r="B187" s="215"/>
      <c r="C187" s="215"/>
      <c r="D187" s="214"/>
      <c r="E187" s="214"/>
      <c r="F187" s="249"/>
      <c r="G187" s="214"/>
      <c r="H187" s="214"/>
      <c r="I187" s="214"/>
      <c r="J187" s="214"/>
      <c r="K187" s="214"/>
      <c r="L187" s="214"/>
      <c r="M187" s="214"/>
      <c r="N187" s="214"/>
      <c r="O187" s="214"/>
      <c r="P187" s="214"/>
      <c r="Q187" s="214"/>
      <c r="R187" s="214"/>
      <c r="S187" s="214"/>
      <c r="T187" s="214"/>
      <c r="U187" s="214"/>
      <c r="V187" s="214"/>
      <c r="W187" s="214"/>
      <c r="X187" s="214"/>
      <c r="Y187" s="214"/>
      <c r="Z187" s="214"/>
    </row>
    <row r="188" customFormat="false" ht="12.75" hidden="false" customHeight="true" outlineLevel="0" collapsed="false">
      <c r="A188" s="215"/>
      <c r="B188" s="215"/>
      <c r="C188" s="215"/>
      <c r="D188" s="214"/>
      <c r="E188" s="214"/>
      <c r="F188" s="249"/>
      <c r="G188" s="214"/>
      <c r="H188" s="214"/>
      <c r="I188" s="214"/>
      <c r="J188" s="214"/>
      <c r="K188" s="214"/>
      <c r="L188" s="214"/>
      <c r="M188" s="214"/>
      <c r="N188" s="214"/>
      <c r="O188" s="214"/>
      <c r="P188" s="214"/>
      <c r="Q188" s="214"/>
      <c r="R188" s="214"/>
      <c r="S188" s="214"/>
      <c r="T188" s="214"/>
      <c r="U188" s="214"/>
      <c r="V188" s="214"/>
      <c r="W188" s="214"/>
      <c r="X188" s="214"/>
      <c r="Y188" s="214"/>
      <c r="Z188" s="214"/>
    </row>
    <row r="189" customFormat="false" ht="12.75" hidden="false" customHeight="true" outlineLevel="0" collapsed="false">
      <c r="A189" s="215"/>
      <c r="B189" s="215"/>
      <c r="C189" s="215"/>
      <c r="D189" s="214"/>
      <c r="E189" s="214"/>
      <c r="F189" s="249"/>
      <c r="G189" s="214"/>
      <c r="H189" s="214"/>
      <c r="I189" s="214"/>
      <c r="J189" s="214"/>
      <c r="K189" s="214"/>
      <c r="L189" s="214"/>
      <c r="M189" s="214"/>
      <c r="N189" s="214"/>
      <c r="O189" s="214"/>
      <c r="P189" s="214"/>
      <c r="Q189" s="214"/>
      <c r="R189" s="214"/>
      <c r="S189" s="214"/>
      <c r="T189" s="214"/>
      <c r="U189" s="214"/>
      <c r="V189" s="214"/>
      <c r="W189" s="214"/>
      <c r="X189" s="214"/>
      <c r="Y189" s="214"/>
      <c r="Z189" s="214"/>
    </row>
    <row r="190" customFormat="false" ht="12.75" hidden="false" customHeight="true" outlineLevel="0" collapsed="false">
      <c r="A190" s="215"/>
      <c r="B190" s="215"/>
      <c r="C190" s="215"/>
      <c r="D190" s="214"/>
      <c r="E190" s="214"/>
      <c r="F190" s="249"/>
      <c r="G190" s="214"/>
      <c r="H190" s="214"/>
      <c r="I190" s="214"/>
      <c r="J190" s="214"/>
      <c r="K190" s="214"/>
      <c r="L190" s="214"/>
      <c r="M190" s="214"/>
      <c r="N190" s="214"/>
      <c r="O190" s="214"/>
      <c r="P190" s="214"/>
      <c r="Q190" s="214"/>
      <c r="R190" s="214"/>
      <c r="S190" s="214"/>
      <c r="T190" s="214"/>
      <c r="U190" s="214"/>
      <c r="V190" s="214"/>
      <c r="W190" s="214"/>
      <c r="X190" s="214"/>
      <c r="Y190" s="214"/>
      <c r="Z190" s="214"/>
    </row>
    <row r="191" customFormat="false" ht="12.75" hidden="false" customHeight="true" outlineLevel="0" collapsed="false">
      <c r="A191" s="215"/>
      <c r="B191" s="215"/>
      <c r="C191" s="215"/>
      <c r="D191" s="214"/>
      <c r="E191" s="214"/>
      <c r="F191" s="249"/>
      <c r="G191" s="214"/>
      <c r="H191" s="214"/>
      <c r="I191" s="214"/>
      <c r="J191" s="214"/>
      <c r="K191" s="214"/>
      <c r="L191" s="214"/>
      <c r="M191" s="214"/>
      <c r="N191" s="214"/>
      <c r="O191" s="214"/>
      <c r="P191" s="214"/>
      <c r="Q191" s="214"/>
      <c r="R191" s="214"/>
      <c r="S191" s="214"/>
      <c r="T191" s="214"/>
      <c r="U191" s="214"/>
      <c r="V191" s="214"/>
      <c r="W191" s="214"/>
      <c r="X191" s="214"/>
      <c r="Y191" s="214"/>
      <c r="Z191" s="214"/>
    </row>
    <row r="192" customFormat="false" ht="12.75" hidden="false" customHeight="true" outlineLevel="0" collapsed="false">
      <c r="A192" s="215"/>
      <c r="B192" s="215"/>
      <c r="C192" s="215"/>
      <c r="D192" s="214"/>
      <c r="E192" s="214"/>
      <c r="F192" s="249"/>
      <c r="G192" s="214"/>
      <c r="H192" s="214"/>
      <c r="I192" s="214"/>
      <c r="J192" s="214"/>
      <c r="K192" s="214"/>
      <c r="L192" s="214"/>
      <c r="M192" s="214"/>
      <c r="N192" s="214"/>
      <c r="O192" s="214"/>
      <c r="P192" s="214"/>
      <c r="Q192" s="214"/>
      <c r="R192" s="214"/>
      <c r="S192" s="214"/>
      <c r="T192" s="214"/>
      <c r="U192" s="214"/>
      <c r="V192" s="214"/>
      <c r="W192" s="214"/>
      <c r="X192" s="214"/>
      <c r="Y192" s="214"/>
      <c r="Z192" s="214"/>
    </row>
    <row r="193" customFormat="false" ht="12.75" hidden="false" customHeight="true" outlineLevel="0" collapsed="false">
      <c r="A193" s="215"/>
      <c r="B193" s="215"/>
      <c r="C193" s="215"/>
      <c r="D193" s="214"/>
      <c r="E193" s="214"/>
      <c r="F193" s="249"/>
      <c r="G193" s="214"/>
      <c r="H193" s="214"/>
      <c r="I193" s="214"/>
      <c r="J193" s="214"/>
      <c r="K193" s="214"/>
      <c r="L193" s="214"/>
      <c r="M193" s="214"/>
      <c r="N193" s="214"/>
      <c r="O193" s="214"/>
      <c r="P193" s="214"/>
      <c r="Q193" s="214"/>
      <c r="R193" s="214"/>
      <c r="S193" s="214"/>
      <c r="T193" s="214"/>
      <c r="U193" s="214"/>
      <c r="V193" s="214"/>
      <c r="W193" s="214"/>
      <c r="X193" s="214"/>
      <c r="Y193" s="214"/>
      <c r="Z193" s="214"/>
    </row>
    <row r="194" customFormat="false" ht="12.75" hidden="false" customHeight="true" outlineLevel="0" collapsed="false">
      <c r="A194" s="215"/>
      <c r="B194" s="215"/>
      <c r="C194" s="215"/>
      <c r="D194" s="214"/>
      <c r="E194" s="214"/>
      <c r="F194" s="249"/>
      <c r="G194" s="214"/>
      <c r="H194" s="214"/>
      <c r="I194" s="214"/>
      <c r="J194" s="214"/>
      <c r="K194" s="214"/>
      <c r="L194" s="214"/>
      <c r="M194" s="214"/>
      <c r="N194" s="214"/>
      <c r="O194" s="214"/>
      <c r="P194" s="214"/>
      <c r="Q194" s="214"/>
      <c r="R194" s="214"/>
      <c r="S194" s="214"/>
      <c r="T194" s="214"/>
      <c r="U194" s="214"/>
      <c r="V194" s="214"/>
      <c r="W194" s="214"/>
      <c r="X194" s="214"/>
      <c r="Y194" s="214"/>
      <c r="Z194" s="214"/>
    </row>
    <row r="195" customFormat="false" ht="12.75" hidden="false" customHeight="true" outlineLevel="0" collapsed="false">
      <c r="A195" s="215"/>
      <c r="B195" s="215"/>
      <c r="C195" s="215"/>
      <c r="D195" s="214"/>
      <c r="E195" s="214"/>
      <c r="F195" s="249"/>
      <c r="G195" s="214"/>
      <c r="H195" s="214"/>
      <c r="I195" s="214"/>
      <c r="J195" s="214"/>
      <c r="K195" s="214"/>
      <c r="L195" s="214"/>
      <c r="M195" s="214"/>
      <c r="N195" s="214"/>
      <c r="O195" s="214"/>
      <c r="P195" s="214"/>
      <c r="Q195" s="214"/>
      <c r="R195" s="214"/>
      <c r="S195" s="214"/>
      <c r="T195" s="214"/>
      <c r="U195" s="214"/>
      <c r="V195" s="214"/>
      <c r="W195" s="214"/>
      <c r="X195" s="214"/>
      <c r="Y195" s="214"/>
      <c r="Z195" s="214"/>
    </row>
    <row r="196" customFormat="false" ht="12.75" hidden="false" customHeight="true" outlineLevel="0" collapsed="false">
      <c r="A196" s="215"/>
      <c r="B196" s="215"/>
      <c r="C196" s="215"/>
      <c r="D196" s="214"/>
      <c r="E196" s="214"/>
      <c r="F196" s="249"/>
      <c r="G196" s="214"/>
      <c r="H196" s="214"/>
      <c r="I196" s="214"/>
      <c r="J196" s="214"/>
      <c r="K196" s="214"/>
      <c r="L196" s="214"/>
      <c r="M196" s="214"/>
      <c r="N196" s="214"/>
      <c r="O196" s="214"/>
      <c r="P196" s="214"/>
      <c r="Q196" s="214"/>
      <c r="R196" s="214"/>
      <c r="S196" s="214"/>
      <c r="T196" s="214"/>
      <c r="U196" s="214"/>
      <c r="V196" s="214"/>
      <c r="W196" s="214"/>
      <c r="X196" s="214"/>
      <c r="Y196" s="214"/>
      <c r="Z196" s="214"/>
    </row>
    <row r="197" customFormat="false" ht="12.75" hidden="false" customHeight="true" outlineLevel="0" collapsed="false">
      <c r="A197" s="215"/>
      <c r="B197" s="215"/>
      <c r="C197" s="215"/>
      <c r="D197" s="214"/>
      <c r="E197" s="214"/>
      <c r="F197" s="249"/>
      <c r="G197" s="214"/>
      <c r="H197" s="214"/>
      <c r="I197" s="214"/>
      <c r="J197" s="214"/>
      <c r="K197" s="214"/>
      <c r="L197" s="214"/>
      <c r="M197" s="214"/>
      <c r="N197" s="214"/>
      <c r="O197" s="214"/>
      <c r="P197" s="214"/>
      <c r="Q197" s="214"/>
      <c r="R197" s="214"/>
      <c r="S197" s="214"/>
      <c r="T197" s="214"/>
      <c r="U197" s="214"/>
      <c r="V197" s="214"/>
      <c r="W197" s="214"/>
      <c r="X197" s="214"/>
      <c r="Y197" s="214"/>
      <c r="Z197" s="214"/>
    </row>
    <row r="198" customFormat="false" ht="12.75" hidden="false" customHeight="true" outlineLevel="0" collapsed="false">
      <c r="A198" s="215"/>
      <c r="B198" s="215"/>
      <c r="C198" s="215"/>
      <c r="D198" s="214"/>
      <c r="E198" s="214"/>
      <c r="F198" s="249"/>
      <c r="G198" s="214"/>
      <c r="H198" s="214"/>
      <c r="I198" s="214"/>
      <c r="J198" s="214"/>
      <c r="K198" s="214"/>
      <c r="L198" s="214"/>
      <c r="M198" s="214"/>
      <c r="N198" s="214"/>
      <c r="O198" s="214"/>
      <c r="P198" s="214"/>
      <c r="Q198" s="214"/>
      <c r="R198" s="214"/>
      <c r="S198" s="214"/>
      <c r="T198" s="214"/>
      <c r="U198" s="214"/>
      <c r="V198" s="214"/>
      <c r="W198" s="214"/>
      <c r="X198" s="214"/>
      <c r="Y198" s="214"/>
      <c r="Z198" s="214"/>
    </row>
    <row r="199" customFormat="false" ht="12.75" hidden="false" customHeight="true" outlineLevel="0" collapsed="false">
      <c r="A199" s="215"/>
      <c r="B199" s="215"/>
      <c r="C199" s="215"/>
      <c r="D199" s="214"/>
      <c r="E199" s="214"/>
      <c r="F199" s="249"/>
      <c r="G199" s="214"/>
      <c r="H199" s="214"/>
      <c r="I199" s="214"/>
      <c r="J199" s="214"/>
      <c r="K199" s="214"/>
      <c r="L199" s="214"/>
      <c r="M199" s="214"/>
      <c r="N199" s="214"/>
      <c r="O199" s="214"/>
      <c r="P199" s="214"/>
      <c r="Q199" s="214"/>
      <c r="R199" s="214"/>
      <c r="S199" s="214"/>
      <c r="T199" s="214"/>
      <c r="U199" s="214"/>
      <c r="V199" s="214"/>
      <c r="W199" s="214"/>
      <c r="X199" s="214"/>
      <c r="Y199" s="214"/>
      <c r="Z199" s="214"/>
    </row>
    <row r="200" customFormat="false" ht="12.75" hidden="false" customHeight="true" outlineLevel="0" collapsed="false">
      <c r="A200" s="215"/>
      <c r="B200" s="215"/>
      <c r="C200" s="215"/>
      <c r="D200" s="214"/>
      <c r="E200" s="214"/>
      <c r="F200" s="249"/>
      <c r="G200" s="214"/>
      <c r="H200" s="214"/>
      <c r="I200" s="214"/>
      <c r="J200" s="214"/>
      <c r="K200" s="214"/>
      <c r="L200" s="214"/>
      <c r="M200" s="214"/>
      <c r="N200" s="214"/>
      <c r="O200" s="214"/>
      <c r="P200" s="214"/>
      <c r="Q200" s="214"/>
      <c r="R200" s="214"/>
      <c r="S200" s="214"/>
      <c r="T200" s="214"/>
      <c r="U200" s="214"/>
      <c r="V200" s="214"/>
      <c r="W200" s="214"/>
      <c r="X200" s="214"/>
      <c r="Y200" s="214"/>
      <c r="Z200" s="214"/>
    </row>
    <row r="201" customFormat="false" ht="12.75" hidden="false" customHeight="true" outlineLevel="0" collapsed="false">
      <c r="A201" s="215"/>
      <c r="B201" s="215"/>
      <c r="C201" s="215"/>
      <c r="D201" s="214"/>
      <c r="E201" s="214"/>
      <c r="F201" s="249"/>
      <c r="G201" s="214"/>
      <c r="H201" s="214"/>
      <c r="I201" s="214"/>
      <c r="J201" s="214"/>
      <c r="K201" s="214"/>
      <c r="L201" s="214"/>
      <c r="M201" s="214"/>
      <c r="N201" s="214"/>
      <c r="O201" s="214"/>
      <c r="P201" s="214"/>
      <c r="Q201" s="214"/>
      <c r="R201" s="214"/>
      <c r="S201" s="214"/>
      <c r="T201" s="214"/>
      <c r="U201" s="214"/>
      <c r="V201" s="214"/>
      <c r="W201" s="214"/>
      <c r="X201" s="214"/>
      <c r="Y201" s="214"/>
      <c r="Z201" s="214"/>
    </row>
    <row r="202" customFormat="false" ht="12.75" hidden="false" customHeight="true" outlineLevel="0" collapsed="false">
      <c r="A202" s="215"/>
      <c r="B202" s="215"/>
      <c r="C202" s="215"/>
      <c r="D202" s="214"/>
      <c r="E202" s="214"/>
      <c r="F202" s="249"/>
      <c r="G202" s="214"/>
      <c r="H202" s="214"/>
      <c r="I202" s="214"/>
      <c r="J202" s="214"/>
      <c r="K202" s="214"/>
      <c r="L202" s="214"/>
      <c r="M202" s="214"/>
      <c r="N202" s="214"/>
      <c r="O202" s="214"/>
      <c r="P202" s="214"/>
      <c r="Q202" s="214"/>
      <c r="R202" s="214"/>
      <c r="S202" s="214"/>
      <c r="T202" s="214"/>
      <c r="U202" s="214"/>
      <c r="V202" s="214"/>
      <c r="W202" s="214"/>
      <c r="X202" s="214"/>
      <c r="Y202" s="214"/>
      <c r="Z202" s="214"/>
    </row>
    <row r="203" customFormat="false" ht="12.75" hidden="false" customHeight="true" outlineLevel="0" collapsed="false">
      <c r="A203" s="215"/>
      <c r="B203" s="215"/>
      <c r="C203" s="215"/>
      <c r="D203" s="214"/>
      <c r="E203" s="214"/>
      <c r="F203" s="249"/>
      <c r="G203" s="214"/>
      <c r="H203" s="214"/>
      <c r="I203" s="214"/>
      <c r="J203" s="214"/>
      <c r="K203" s="214"/>
      <c r="L203" s="214"/>
      <c r="M203" s="214"/>
      <c r="N203" s="214"/>
      <c r="O203" s="214"/>
      <c r="P203" s="214"/>
      <c r="Q203" s="214"/>
      <c r="R203" s="214"/>
      <c r="S203" s="214"/>
      <c r="T203" s="214"/>
      <c r="U203" s="214"/>
      <c r="V203" s="214"/>
      <c r="W203" s="214"/>
      <c r="X203" s="214"/>
      <c r="Y203" s="214"/>
      <c r="Z203" s="214"/>
    </row>
    <row r="204" customFormat="false" ht="12.75" hidden="false" customHeight="true" outlineLevel="0" collapsed="false">
      <c r="A204" s="215"/>
      <c r="B204" s="215"/>
      <c r="C204" s="215"/>
      <c r="D204" s="214"/>
      <c r="E204" s="214"/>
      <c r="F204" s="249"/>
      <c r="G204" s="214"/>
      <c r="H204" s="214"/>
      <c r="I204" s="214"/>
      <c r="J204" s="214"/>
      <c r="K204" s="214"/>
      <c r="L204" s="214"/>
      <c r="M204" s="214"/>
      <c r="N204" s="214"/>
      <c r="O204" s="214"/>
      <c r="P204" s="214"/>
      <c r="Q204" s="214"/>
      <c r="R204" s="214"/>
      <c r="S204" s="214"/>
      <c r="T204" s="214"/>
      <c r="U204" s="214"/>
      <c r="V204" s="214"/>
      <c r="W204" s="214"/>
      <c r="X204" s="214"/>
      <c r="Y204" s="214"/>
      <c r="Z204" s="214"/>
    </row>
    <row r="205" customFormat="false" ht="12.75" hidden="false" customHeight="true" outlineLevel="0" collapsed="false">
      <c r="A205" s="215"/>
      <c r="B205" s="215"/>
      <c r="C205" s="215"/>
      <c r="D205" s="214"/>
      <c r="E205" s="214"/>
      <c r="F205" s="249"/>
      <c r="G205" s="214"/>
      <c r="H205" s="214"/>
      <c r="I205" s="214"/>
      <c r="J205" s="214"/>
      <c r="K205" s="214"/>
      <c r="L205" s="214"/>
      <c r="M205" s="214"/>
      <c r="N205" s="214"/>
      <c r="O205" s="214"/>
      <c r="P205" s="214"/>
      <c r="Q205" s="214"/>
      <c r="R205" s="214"/>
      <c r="S205" s="214"/>
      <c r="T205" s="214"/>
      <c r="U205" s="214"/>
      <c r="V205" s="214"/>
      <c r="W205" s="214"/>
      <c r="X205" s="214"/>
      <c r="Y205" s="214"/>
      <c r="Z205" s="214"/>
    </row>
    <row r="206" customFormat="false" ht="12.75" hidden="false" customHeight="true" outlineLevel="0" collapsed="false">
      <c r="A206" s="215"/>
      <c r="B206" s="215"/>
      <c r="C206" s="215"/>
      <c r="D206" s="214"/>
      <c r="E206" s="214"/>
      <c r="F206" s="249"/>
      <c r="G206" s="214"/>
      <c r="H206" s="214"/>
      <c r="I206" s="214"/>
      <c r="J206" s="214"/>
      <c r="K206" s="214"/>
      <c r="L206" s="214"/>
      <c r="M206" s="214"/>
      <c r="N206" s="214"/>
      <c r="O206" s="214"/>
      <c r="P206" s="214"/>
      <c r="Q206" s="214"/>
      <c r="R206" s="214"/>
      <c r="S206" s="214"/>
      <c r="T206" s="214"/>
      <c r="U206" s="214"/>
      <c r="V206" s="214"/>
      <c r="W206" s="214"/>
      <c r="X206" s="214"/>
      <c r="Y206" s="214"/>
      <c r="Z206" s="214"/>
    </row>
    <row r="207" customFormat="false" ht="12.75" hidden="false" customHeight="true" outlineLevel="0" collapsed="false">
      <c r="A207" s="215"/>
      <c r="B207" s="215"/>
      <c r="C207" s="215"/>
      <c r="D207" s="214"/>
      <c r="E207" s="214"/>
      <c r="F207" s="249"/>
      <c r="G207" s="214"/>
      <c r="H207" s="214"/>
      <c r="I207" s="214"/>
      <c r="J207" s="214"/>
      <c r="K207" s="214"/>
      <c r="L207" s="214"/>
      <c r="M207" s="214"/>
      <c r="N207" s="214"/>
      <c r="O207" s="214"/>
      <c r="P207" s="214"/>
      <c r="Q207" s="214"/>
      <c r="R207" s="214"/>
      <c r="S207" s="214"/>
      <c r="T207" s="214"/>
      <c r="U207" s="214"/>
      <c r="V207" s="214"/>
      <c r="W207" s="214"/>
      <c r="X207" s="214"/>
      <c r="Y207" s="214"/>
      <c r="Z207" s="214"/>
    </row>
    <row r="208" customFormat="false" ht="12.75" hidden="false" customHeight="true" outlineLevel="0" collapsed="false">
      <c r="A208" s="215"/>
      <c r="B208" s="215"/>
      <c r="C208" s="215"/>
      <c r="D208" s="214"/>
      <c r="E208" s="214"/>
      <c r="F208" s="249"/>
      <c r="G208" s="214"/>
      <c r="H208" s="214"/>
      <c r="I208" s="214"/>
      <c r="J208" s="214"/>
      <c r="K208" s="214"/>
      <c r="L208" s="214"/>
      <c r="M208" s="214"/>
      <c r="N208" s="214"/>
      <c r="O208" s="214"/>
      <c r="P208" s="214"/>
      <c r="Q208" s="214"/>
      <c r="R208" s="214"/>
      <c r="S208" s="214"/>
      <c r="T208" s="214"/>
      <c r="U208" s="214"/>
      <c r="V208" s="214"/>
      <c r="W208" s="214"/>
      <c r="X208" s="214"/>
      <c r="Y208" s="214"/>
      <c r="Z208" s="214"/>
    </row>
    <row r="209" customFormat="false" ht="12.75" hidden="false" customHeight="true" outlineLevel="0" collapsed="false">
      <c r="A209" s="215"/>
      <c r="B209" s="215"/>
      <c r="C209" s="215"/>
      <c r="D209" s="214"/>
      <c r="E209" s="214"/>
      <c r="F209" s="249"/>
      <c r="G209" s="214"/>
      <c r="H209" s="214"/>
      <c r="I209" s="214"/>
      <c r="J209" s="214"/>
      <c r="K209" s="214"/>
      <c r="L209" s="214"/>
      <c r="M209" s="214"/>
      <c r="N209" s="214"/>
      <c r="O209" s="214"/>
      <c r="P209" s="214"/>
      <c r="Q209" s="214"/>
      <c r="R209" s="214"/>
      <c r="S209" s="214"/>
      <c r="T209" s="214"/>
      <c r="U209" s="214"/>
      <c r="V209" s="214"/>
      <c r="W209" s="214"/>
      <c r="X209" s="214"/>
      <c r="Y209" s="214"/>
      <c r="Z209" s="214"/>
    </row>
    <row r="210" customFormat="false" ht="12.75" hidden="false" customHeight="true" outlineLevel="0" collapsed="false">
      <c r="A210" s="215"/>
      <c r="B210" s="215"/>
      <c r="C210" s="215"/>
      <c r="D210" s="214"/>
      <c r="E210" s="214"/>
      <c r="F210" s="249"/>
      <c r="G210" s="214"/>
      <c r="H210" s="214"/>
      <c r="I210" s="214"/>
      <c r="J210" s="214"/>
      <c r="K210" s="214"/>
      <c r="L210" s="214"/>
      <c r="M210" s="214"/>
      <c r="N210" s="214"/>
      <c r="O210" s="214"/>
      <c r="P210" s="214"/>
      <c r="Q210" s="214"/>
      <c r="R210" s="214"/>
      <c r="S210" s="214"/>
      <c r="T210" s="214"/>
      <c r="U210" s="214"/>
      <c r="V210" s="214"/>
      <c r="W210" s="214"/>
      <c r="X210" s="214"/>
      <c r="Y210" s="214"/>
      <c r="Z210" s="214"/>
    </row>
    <row r="211" customFormat="false" ht="12.75" hidden="false" customHeight="true" outlineLevel="0" collapsed="false">
      <c r="A211" s="215"/>
      <c r="B211" s="215"/>
      <c r="C211" s="215"/>
      <c r="D211" s="214"/>
      <c r="E211" s="214"/>
      <c r="F211" s="249"/>
      <c r="G211" s="214"/>
      <c r="H211" s="214"/>
      <c r="I211" s="214"/>
      <c r="J211" s="214"/>
      <c r="K211" s="214"/>
      <c r="L211" s="214"/>
      <c r="M211" s="214"/>
      <c r="N211" s="214"/>
      <c r="O211" s="214"/>
      <c r="P211" s="214"/>
      <c r="Q211" s="214"/>
      <c r="R211" s="214"/>
      <c r="S211" s="214"/>
      <c r="T211" s="214"/>
      <c r="U211" s="214"/>
      <c r="V211" s="214"/>
      <c r="W211" s="214"/>
      <c r="X211" s="214"/>
      <c r="Y211" s="214"/>
      <c r="Z211" s="214"/>
    </row>
    <row r="212" customFormat="false" ht="12.75" hidden="false" customHeight="true" outlineLevel="0" collapsed="false">
      <c r="A212" s="215"/>
      <c r="B212" s="215"/>
      <c r="C212" s="215"/>
      <c r="D212" s="214"/>
      <c r="E212" s="214"/>
      <c r="F212" s="249"/>
      <c r="G212" s="214"/>
      <c r="H212" s="214"/>
      <c r="I212" s="214"/>
      <c r="J212" s="214"/>
      <c r="K212" s="214"/>
      <c r="L212" s="214"/>
      <c r="M212" s="214"/>
      <c r="N212" s="214"/>
      <c r="O212" s="214"/>
      <c r="P212" s="214"/>
      <c r="Q212" s="214"/>
      <c r="R212" s="214"/>
      <c r="S212" s="214"/>
      <c r="T212" s="214"/>
      <c r="U212" s="214"/>
      <c r="V212" s="214"/>
      <c r="W212" s="214"/>
      <c r="X212" s="214"/>
      <c r="Y212" s="214"/>
      <c r="Z212" s="214"/>
    </row>
    <row r="213" customFormat="false" ht="12.75" hidden="false" customHeight="true" outlineLevel="0" collapsed="false">
      <c r="A213" s="215"/>
      <c r="B213" s="215"/>
      <c r="C213" s="215"/>
      <c r="D213" s="214"/>
      <c r="E213" s="214"/>
      <c r="F213" s="249"/>
      <c r="G213" s="214"/>
      <c r="H213" s="214"/>
      <c r="I213" s="214"/>
      <c r="J213" s="214"/>
      <c r="K213" s="214"/>
      <c r="L213" s="214"/>
      <c r="M213" s="214"/>
      <c r="N213" s="214"/>
      <c r="O213" s="214"/>
      <c r="P213" s="214"/>
      <c r="Q213" s="214"/>
      <c r="R213" s="214"/>
      <c r="S213" s="214"/>
      <c r="T213" s="214"/>
      <c r="U213" s="214"/>
      <c r="V213" s="214"/>
      <c r="W213" s="214"/>
      <c r="X213" s="214"/>
      <c r="Y213" s="214"/>
      <c r="Z213" s="214"/>
    </row>
    <row r="214" customFormat="false" ht="12.75" hidden="false" customHeight="true" outlineLevel="0" collapsed="false">
      <c r="A214" s="215"/>
      <c r="B214" s="215"/>
      <c r="C214" s="215"/>
      <c r="D214" s="214"/>
      <c r="E214" s="214"/>
      <c r="F214" s="249"/>
      <c r="G214" s="214"/>
      <c r="H214" s="214"/>
      <c r="I214" s="214"/>
      <c r="J214" s="214"/>
      <c r="K214" s="214"/>
      <c r="L214" s="214"/>
      <c r="M214" s="214"/>
      <c r="N214" s="214"/>
      <c r="O214" s="214"/>
      <c r="P214" s="214"/>
      <c r="Q214" s="214"/>
      <c r="R214" s="214"/>
      <c r="S214" s="214"/>
      <c r="T214" s="214"/>
      <c r="U214" s="214"/>
      <c r="V214" s="214"/>
      <c r="W214" s="214"/>
      <c r="X214" s="214"/>
      <c r="Y214" s="214"/>
      <c r="Z214" s="214"/>
    </row>
    <row r="215" customFormat="false" ht="12.75" hidden="false" customHeight="true" outlineLevel="0" collapsed="false">
      <c r="A215" s="215"/>
      <c r="B215" s="215"/>
      <c r="C215" s="215"/>
      <c r="D215" s="214"/>
      <c r="E215" s="214"/>
      <c r="F215" s="249"/>
      <c r="G215" s="214"/>
      <c r="H215" s="214"/>
      <c r="I215" s="214"/>
      <c r="J215" s="214"/>
      <c r="K215" s="214"/>
      <c r="L215" s="214"/>
      <c r="M215" s="214"/>
      <c r="N215" s="214"/>
      <c r="O215" s="214"/>
      <c r="P215" s="214"/>
      <c r="Q215" s="214"/>
      <c r="R215" s="214"/>
      <c r="S215" s="214"/>
      <c r="T215" s="214"/>
      <c r="U215" s="214"/>
      <c r="V215" s="214"/>
      <c r="W215" s="214"/>
      <c r="X215" s="214"/>
      <c r="Y215" s="214"/>
      <c r="Z215" s="214"/>
    </row>
    <row r="216" customFormat="false" ht="12.75" hidden="false" customHeight="true" outlineLevel="0" collapsed="false">
      <c r="A216" s="215"/>
      <c r="B216" s="215"/>
      <c r="C216" s="215"/>
      <c r="D216" s="214"/>
      <c r="E216" s="214"/>
      <c r="F216" s="249"/>
      <c r="G216" s="214"/>
      <c r="H216" s="214"/>
      <c r="I216" s="214"/>
      <c r="J216" s="214"/>
      <c r="K216" s="214"/>
      <c r="L216" s="214"/>
      <c r="M216" s="214"/>
      <c r="N216" s="214"/>
      <c r="O216" s="214"/>
      <c r="P216" s="214"/>
      <c r="Q216" s="214"/>
      <c r="R216" s="214"/>
      <c r="S216" s="214"/>
      <c r="T216" s="214"/>
      <c r="U216" s="214"/>
      <c r="V216" s="214"/>
      <c r="W216" s="214"/>
      <c r="X216" s="214"/>
      <c r="Y216" s="214"/>
      <c r="Z216" s="214"/>
    </row>
    <row r="217" customFormat="false" ht="12.75" hidden="false" customHeight="true" outlineLevel="0" collapsed="false">
      <c r="A217" s="215"/>
      <c r="B217" s="215"/>
      <c r="C217" s="215"/>
      <c r="D217" s="214"/>
      <c r="E217" s="214"/>
      <c r="F217" s="249"/>
      <c r="G217" s="214"/>
      <c r="H217" s="214"/>
      <c r="I217" s="214"/>
      <c r="J217" s="214"/>
      <c r="K217" s="214"/>
      <c r="L217" s="214"/>
      <c r="M217" s="214"/>
      <c r="N217" s="214"/>
      <c r="O217" s="214"/>
      <c r="P217" s="214"/>
      <c r="Q217" s="214"/>
      <c r="R217" s="214"/>
      <c r="S217" s="214"/>
      <c r="T217" s="214"/>
      <c r="U217" s="214"/>
      <c r="V217" s="214"/>
      <c r="W217" s="214"/>
      <c r="X217" s="214"/>
      <c r="Y217" s="214"/>
      <c r="Z217" s="214"/>
    </row>
    <row r="218" customFormat="false" ht="12.75" hidden="false" customHeight="true" outlineLevel="0" collapsed="false">
      <c r="A218" s="215"/>
      <c r="B218" s="215"/>
      <c r="C218" s="215"/>
      <c r="D218" s="214"/>
      <c r="E218" s="214"/>
      <c r="F218" s="249"/>
      <c r="G218" s="214"/>
      <c r="H218" s="214"/>
      <c r="I218" s="214"/>
      <c r="J218" s="214"/>
      <c r="K218" s="214"/>
      <c r="L218" s="214"/>
      <c r="M218" s="214"/>
      <c r="N218" s="214"/>
      <c r="O218" s="214"/>
      <c r="P218" s="214"/>
      <c r="Q218" s="214"/>
      <c r="R218" s="214"/>
      <c r="S218" s="214"/>
      <c r="T218" s="214"/>
      <c r="U218" s="214"/>
      <c r="V218" s="214"/>
      <c r="W218" s="214"/>
      <c r="X218" s="214"/>
      <c r="Y218" s="214"/>
      <c r="Z218" s="214"/>
    </row>
    <row r="219" customFormat="false" ht="12.75" hidden="false" customHeight="true" outlineLevel="0" collapsed="false">
      <c r="A219" s="215"/>
      <c r="B219" s="215"/>
      <c r="C219" s="215"/>
      <c r="D219" s="214"/>
      <c r="E219" s="214"/>
      <c r="F219" s="249"/>
      <c r="G219" s="214"/>
      <c r="H219" s="214"/>
      <c r="I219" s="214"/>
      <c r="J219" s="214"/>
      <c r="K219" s="214"/>
      <c r="L219" s="214"/>
      <c r="M219" s="214"/>
      <c r="N219" s="214"/>
      <c r="O219" s="214"/>
      <c r="P219" s="214"/>
      <c r="Q219" s="214"/>
      <c r="R219" s="214"/>
      <c r="S219" s="214"/>
      <c r="T219" s="214"/>
      <c r="U219" s="214"/>
      <c r="V219" s="214"/>
      <c r="W219" s="214"/>
      <c r="X219" s="214"/>
      <c r="Y219" s="214"/>
      <c r="Z219" s="214"/>
    </row>
    <row r="220" customFormat="false" ht="12.75" hidden="false" customHeight="true" outlineLevel="0" collapsed="false">
      <c r="A220" s="215"/>
      <c r="B220" s="215"/>
      <c r="C220" s="215"/>
      <c r="D220" s="214"/>
      <c r="E220" s="214"/>
      <c r="F220" s="249"/>
      <c r="G220" s="214"/>
      <c r="H220" s="214"/>
      <c r="I220" s="214"/>
      <c r="J220" s="214"/>
      <c r="K220" s="214"/>
      <c r="L220" s="214"/>
      <c r="M220" s="214"/>
      <c r="N220" s="214"/>
      <c r="O220" s="214"/>
      <c r="P220" s="214"/>
      <c r="Q220" s="214"/>
      <c r="R220" s="214"/>
      <c r="S220" s="214"/>
      <c r="T220" s="214"/>
      <c r="U220" s="214"/>
      <c r="V220" s="214"/>
      <c r="W220" s="214"/>
      <c r="X220" s="214"/>
      <c r="Y220" s="214"/>
      <c r="Z220" s="214"/>
    </row>
    <row r="221" customFormat="false" ht="12.75" hidden="false" customHeight="true" outlineLevel="0" collapsed="false">
      <c r="A221" s="215"/>
      <c r="B221" s="215"/>
      <c r="C221" s="215"/>
      <c r="D221" s="214"/>
      <c r="E221" s="214"/>
      <c r="F221" s="249"/>
      <c r="G221" s="214"/>
      <c r="H221" s="214"/>
      <c r="I221" s="214"/>
      <c r="J221" s="214"/>
      <c r="K221" s="214"/>
      <c r="L221" s="214"/>
      <c r="M221" s="214"/>
      <c r="N221" s="214"/>
      <c r="O221" s="214"/>
      <c r="P221" s="214"/>
      <c r="Q221" s="214"/>
      <c r="R221" s="214"/>
      <c r="S221" s="214"/>
      <c r="T221" s="214"/>
      <c r="U221" s="214"/>
      <c r="V221" s="214"/>
      <c r="W221" s="214"/>
      <c r="X221" s="214"/>
      <c r="Y221" s="214"/>
      <c r="Z221" s="214"/>
    </row>
    <row r="222" customFormat="false" ht="12.75" hidden="false" customHeight="true" outlineLevel="0" collapsed="false">
      <c r="A222" s="215"/>
      <c r="B222" s="215"/>
      <c r="C222" s="215"/>
      <c r="D222" s="214"/>
      <c r="E222" s="214"/>
      <c r="F222" s="249"/>
      <c r="G222" s="214"/>
      <c r="H222" s="214"/>
      <c r="I222" s="214"/>
      <c r="J222" s="214"/>
      <c r="K222" s="214"/>
      <c r="L222" s="214"/>
      <c r="M222" s="214"/>
      <c r="N222" s="214"/>
      <c r="O222" s="214"/>
      <c r="P222" s="214"/>
      <c r="Q222" s="214"/>
      <c r="R222" s="214"/>
      <c r="S222" s="214"/>
      <c r="T222" s="214"/>
      <c r="U222" s="214"/>
      <c r="V222" s="214"/>
      <c r="W222" s="214"/>
      <c r="X222" s="214"/>
      <c r="Y222" s="214"/>
      <c r="Z222" s="214"/>
    </row>
    <row r="223" customFormat="false" ht="12.75" hidden="false" customHeight="true" outlineLevel="0" collapsed="false">
      <c r="A223" s="215"/>
      <c r="B223" s="215"/>
      <c r="C223" s="215"/>
      <c r="D223" s="214"/>
      <c r="E223" s="214"/>
      <c r="F223" s="249"/>
      <c r="G223" s="214"/>
      <c r="H223" s="214"/>
      <c r="I223" s="214"/>
      <c r="J223" s="214"/>
      <c r="K223" s="214"/>
      <c r="L223" s="214"/>
      <c r="M223" s="214"/>
      <c r="N223" s="214"/>
      <c r="O223" s="214"/>
      <c r="P223" s="214"/>
      <c r="Q223" s="214"/>
      <c r="R223" s="214"/>
      <c r="S223" s="214"/>
      <c r="T223" s="214"/>
      <c r="U223" s="214"/>
      <c r="V223" s="214"/>
      <c r="W223" s="214"/>
      <c r="X223" s="214"/>
      <c r="Y223" s="214"/>
      <c r="Z223" s="214"/>
    </row>
    <row r="224" customFormat="false" ht="12.75" hidden="false" customHeight="true" outlineLevel="0" collapsed="false">
      <c r="A224" s="215"/>
      <c r="B224" s="215"/>
      <c r="C224" s="215"/>
      <c r="D224" s="214"/>
      <c r="E224" s="214"/>
      <c r="F224" s="249"/>
      <c r="G224" s="214"/>
      <c r="H224" s="214"/>
      <c r="I224" s="214"/>
      <c r="J224" s="214"/>
      <c r="K224" s="214"/>
      <c r="L224" s="214"/>
      <c r="M224" s="214"/>
      <c r="N224" s="214"/>
      <c r="O224" s="214"/>
      <c r="P224" s="214"/>
      <c r="Q224" s="214"/>
      <c r="R224" s="214"/>
      <c r="S224" s="214"/>
      <c r="T224" s="214"/>
      <c r="U224" s="214"/>
      <c r="V224" s="214"/>
      <c r="W224" s="214"/>
      <c r="X224" s="214"/>
      <c r="Y224" s="214"/>
      <c r="Z224" s="214"/>
    </row>
    <row r="225" customFormat="false" ht="12.75" hidden="false" customHeight="true" outlineLevel="0" collapsed="false">
      <c r="A225" s="215"/>
      <c r="B225" s="215"/>
      <c r="C225" s="215"/>
      <c r="D225" s="214"/>
      <c r="E225" s="214"/>
      <c r="F225" s="249"/>
      <c r="G225" s="214"/>
      <c r="H225" s="214"/>
      <c r="I225" s="214"/>
      <c r="J225" s="214"/>
      <c r="K225" s="214"/>
      <c r="L225" s="214"/>
      <c r="M225" s="214"/>
      <c r="N225" s="214"/>
      <c r="O225" s="214"/>
      <c r="P225" s="214"/>
      <c r="Q225" s="214"/>
      <c r="R225" s="214"/>
      <c r="S225" s="214"/>
      <c r="T225" s="214"/>
      <c r="U225" s="214"/>
      <c r="V225" s="214"/>
      <c r="W225" s="214"/>
      <c r="X225" s="214"/>
      <c r="Y225" s="214"/>
      <c r="Z225" s="214"/>
    </row>
    <row r="226" customFormat="false" ht="12.75" hidden="false" customHeight="true" outlineLevel="0" collapsed="false">
      <c r="A226" s="215"/>
      <c r="B226" s="215"/>
      <c r="C226" s="215"/>
      <c r="D226" s="214"/>
      <c r="E226" s="214"/>
      <c r="F226" s="249"/>
      <c r="G226" s="214"/>
      <c r="H226" s="214"/>
      <c r="I226" s="214"/>
      <c r="J226" s="214"/>
      <c r="K226" s="214"/>
      <c r="L226" s="214"/>
      <c r="M226" s="214"/>
      <c r="N226" s="214"/>
      <c r="O226" s="214"/>
      <c r="P226" s="214"/>
      <c r="Q226" s="214"/>
      <c r="R226" s="214"/>
      <c r="S226" s="214"/>
      <c r="T226" s="214"/>
      <c r="U226" s="214"/>
      <c r="V226" s="214"/>
      <c r="W226" s="214"/>
      <c r="X226" s="214"/>
      <c r="Y226" s="214"/>
      <c r="Z226" s="214"/>
    </row>
    <row r="227" customFormat="false" ht="12.75" hidden="false" customHeight="true" outlineLevel="0" collapsed="false">
      <c r="A227" s="215"/>
      <c r="B227" s="215"/>
      <c r="C227" s="215"/>
      <c r="D227" s="214"/>
      <c r="E227" s="214"/>
      <c r="F227" s="249"/>
      <c r="G227" s="214"/>
      <c r="H227" s="214"/>
      <c r="I227" s="214"/>
      <c r="J227" s="214"/>
      <c r="K227" s="214"/>
      <c r="L227" s="214"/>
      <c r="M227" s="214"/>
      <c r="N227" s="214"/>
      <c r="O227" s="214"/>
      <c r="P227" s="214"/>
      <c r="Q227" s="214"/>
      <c r="R227" s="214"/>
      <c r="S227" s="214"/>
      <c r="T227" s="214"/>
      <c r="U227" s="214"/>
      <c r="V227" s="214"/>
      <c r="W227" s="214"/>
      <c r="X227" s="214"/>
      <c r="Y227" s="214"/>
      <c r="Z227" s="214"/>
    </row>
    <row r="228" customFormat="false" ht="12.75" hidden="false" customHeight="true" outlineLevel="0" collapsed="false">
      <c r="A228" s="215"/>
      <c r="B228" s="215"/>
      <c r="C228" s="215"/>
      <c r="D228" s="214"/>
      <c r="E228" s="214"/>
      <c r="F228" s="249"/>
      <c r="G228" s="214"/>
      <c r="H228" s="214"/>
      <c r="I228" s="214"/>
      <c r="J228" s="214"/>
      <c r="K228" s="214"/>
      <c r="L228" s="214"/>
      <c r="M228" s="214"/>
      <c r="N228" s="214"/>
      <c r="O228" s="214"/>
      <c r="P228" s="214"/>
      <c r="Q228" s="214"/>
      <c r="R228" s="214"/>
      <c r="S228" s="214"/>
      <c r="T228" s="214"/>
      <c r="U228" s="214"/>
      <c r="V228" s="214"/>
      <c r="W228" s="214"/>
      <c r="X228" s="214"/>
      <c r="Y228" s="214"/>
      <c r="Z228" s="214"/>
    </row>
    <row r="229" customFormat="false" ht="12.75" hidden="false" customHeight="true" outlineLevel="0" collapsed="false">
      <c r="A229" s="215"/>
      <c r="B229" s="215"/>
      <c r="C229" s="215"/>
      <c r="D229" s="214"/>
      <c r="E229" s="214"/>
      <c r="F229" s="249"/>
      <c r="G229" s="214"/>
      <c r="H229" s="214"/>
      <c r="I229" s="214"/>
      <c r="J229" s="214"/>
      <c r="K229" s="214"/>
      <c r="L229" s="214"/>
      <c r="M229" s="214"/>
      <c r="N229" s="214"/>
      <c r="O229" s="214"/>
      <c r="P229" s="214"/>
      <c r="Q229" s="214"/>
      <c r="R229" s="214"/>
      <c r="S229" s="214"/>
      <c r="T229" s="214"/>
      <c r="U229" s="214"/>
      <c r="V229" s="214"/>
      <c r="W229" s="214"/>
      <c r="X229" s="214"/>
      <c r="Y229" s="214"/>
      <c r="Z229" s="214"/>
    </row>
    <row r="230" customFormat="false" ht="12.75" hidden="false" customHeight="true" outlineLevel="0" collapsed="false">
      <c r="A230" s="215"/>
      <c r="B230" s="215"/>
      <c r="C230" s="215"/>
      <c r="D230" s="214"/>
      <c r="E230" s="214"/>
      <c r="F230" s="249"/>
      <c r="G230" s="214"/>
      <c r="H230" s="214"/>
      <c r="I230" s="214"/>
      <c r="J230" s="214"/>
      <c r="K230" s="214"/>
      <c r="L230" s="214"/>
      <c r="M230" s="214"/>
      <c r="N230" s="214"/>
      <c r="O230" s="214"/>
      <c r="P230" s="214"/>
      <c r="Q230" s="214"/>
      <c r="R230" s="214"/>
      <c r="S230" s="214"/>
      <c r="T230" s="214"/>
      <c r="U230" s="214"/>
      <c r="V230" s="214"/>
      <c r="W230" s="214"/>
      <c r="X230" s="214"/>
      <c r="Y230" s="214"/>
      <c r="Z230" s="214"/>
    </row>
    <row r="231" customFormat="false" ht="12.75" hidden="false" customHeight="true" outlineLevel="0" collapsed="false">
      <c r="A231" s="215"/>
      <c r="B231" s="215"/>
      <c r="C231" s="215"/>
      <c r="D231" s="214"/>
      <c r="E231" s="214"/>
      <c r="F231" s="249"/>
      <c r="G231" s="214"/>
      <c r="H231" s="214"/>
      <c r="I231" s="214"/>
      <c r="J231" s="214"/>
      <c r="K231" s="214"/>
      <c r="L231" s="214"/>
      <c r="M231" s="214"/>
      <c r="N231" s="214"/>
      <c r="O231" s="214"/>
      <c r="P231" s="214"/>
      <c r="Q231" s="214"/>
      <c r="R231" s="214"/>
      <c r="S231" s="214"/>
      <c r="T231" s="214"/>
      <c r="U231" s="214"/>
      <c r="V231" s="214"/>
      <c r="W231" s="214"/>
      <c r="X231" s="214"/>
      <c r="Y231" s="214"/>
      <c r="Z231" s="214"/>
    </row>
    <row r="232" customFormat="false" ht="12.75" hidden="false" customHeight="true" outlineLevel="0" collapsed="false">
      <c r="A232" s="215"/>
      <c r="B232" s="215"/>
      <c r="C232" s="215"/>
      <c r="D232" s="214"/>
      <c r="E232" s="214"/>
      <c r="F232" s="249"/>
      <c r="G232" s="214"/>
      <c r="H232" s="214"/>
      <c r="I232" s="214"/>
      <c r="J232" s="214"/>
      <c r="K232" s="214"/>
      <c r="L232" s="214"/>
      <c r="M232" s="214"/>
      <c r="N232" s="214"/>
      <c r="O232" s="214"/>
      <c r="P232" s="214"/>
      <c r="Q232" s="214"/>
      <c r="R232" s="214"/>
      <c r="S232" s="214"/>
      <c r="T232" s="214"/>
      <c r="U232" s="214"/>
      <c r="V232" s="214"/>
      <c r="W232" s="214"/>
      <c r="X232" s="214"/>
      <c r="Y232" s="214"/>
      <c r="Z232" s="214"/>
    </row>
    <row r="233" customFormat="false" ht="12.75" hidden="false" customHeight="true" outlineLevel="0" collapsed="false">
      <c r="A233" s="215"/>
      <c r="B233" s="215"/>
      <c r="C233" s="215"/>
      <c r="D233" s="214"/>
      <c r="E233" s="214"/>
      <c r="F233" s="249"/>
      <c r="G233" s="214"/>
      <c r="H233" s="214"/>
      <c r="I233" s="214"/>
      <c r="J233" s="214"/>
      <c r="K233" s="214"/>
      <c r="L233" s="214"/>
      <c r="M233" s="214"/>
      <c r="N233" s="214"/>
      <c r="O233" s="214"/>
      <c r="P233" s="214"/>
      <c r="Q233" s="214"/>
      <c r="R233" s="214"/>
      <c r="S233" s="214"/>
      <c r="T233" s="214"/>
      <c r="U233" s="214"/>
      <c r="V233" s="214"/>
      <c r="W233" s="214"/>
      <c r="X233" s="214"/>
      <c r="Y233" s="214"/>
      <c r="Z233" s="214"/>
    </row>
    <row r="234" customFormat="false" ht="12.75" hidden="false" customHeight="true" outlineLevel="0" collapsed="false">
      <c r="A234" s="215"/>
      <c r="B234" s="215"/>
      <c r="C234" s="215"/>
      <c r="D234" s="214"/>
      <c r="E234" s="214"/>
      <c r="F234" s="249"/>
      <c r="G234" s="214"/>
      <c r="H234" s="214"/>
      <c r="I234" s="214"/>
      <c r="J234" s="214"/>
      <c r="K234" s="214"/>
      <c r="L234" s="214"/>
      <c r="M234" s="214"/>
      <c r="N234" s="214"/>
      <c r="O234" s="214"/>
      <c r="P234" s="214"/>
      <c r="Q234" s="214"/>
      <c r="R234" s="214"/>
      <c r="S234" s="214"/>
      <c r="T234" s="214"/>
      <c r="U234" s="214"/>
      <c r="V234" s="214"/>
      <c r="W234" s="214"/>
      <c r="X234" s="214"/>
      <c r="Y234" s="214"/>
      <c r="Z234" s="214"/>
    </row>
    <row r="235" customFormat="false" ht="12.75" hidden="false" customHeight="true" outlineLevel="0" collapsed="false">
      <c r="A235" s="215"/>
      <c r="B235" s="215"/>
      <c r="C235" s="215"/>
      <c r="D235" s="214"/>
      <c r="E235" s="214"/>
      <c r="F235" s="249"/>
      <c r="G235" s="214"/>
      <c r="H235" s="214"/>
      <c r="I235" s="214"/>
      <c r="J235" s="214"/>
      <c r="K235" s="214"/>
      <c r="L235" s="214"/>
      <c r="M235" s="214"/>
      <c r="N235" s="214"/>
      <c r="O235" s="214"/>
      <c r="P235" s="214"/>
      <c r="Q235" s="214"/>
      <c r="R235" s="214"/>
      <c r="S235" s="214"/>
      <c r="T235" s="214"/>
      <c r="U235" s="214"/>
      <c r="V235" s="214"/>
      <c r="W235" s="214"/>
      <c r="X235" s="214"/>
      <c r="Y235" s="214"/>
      <c r="Z235" s="214"/>
    </row>
    <row r="236" customFormat="false" ht="12.75" hidden="false" customHeight="true" outlineLevel="0" collapsed="false">
      <c r="A236" s="215"/>
      <c r="B236" s="215"/>
      <c r="C236" s="215"/>
      <c r="D236" s="214"/>
      <c r="E236" s="214"/>
      <c r="F236" s="249"/>
      <c r="G236" s="214"/>
      <c r="H236" s="214"/>
      <c r="I236" s="214"/>
      <c r="J236" s="214"/>
      <c r="K236" s="214"/>
      <c r="L236" s="214"/>
      <c r="M236" s="214"/>
      <c r="N236" s="214"/>
      <c r="O236" s="214"/>
      <c r="P236" s="214"/>
      <c r="Q236" s="214"/>
      <c r="R236" s="214"/>
      <c r="S236" s="214"/>
      <c r="T236" s="214"/>
      <c r="U236" s="214"/>
      <c r="V236" s="214"/>
      <c r="W236" s="214"/>
      <c r="X236" s="214"/>
      <c r="Y236" s="214"/>
      <c r="Z236" s="214"/>
    </row>
    <row r="237" customFormat="false" ht="12.75" hidden="false" customHeight="true" outlineLevel="0" collapsed="false">
      <c r="A237" s="215"/>
      <c r="B237" s="215"/>
      <c r="C237" s="215"/>
      <c r="D237" s="214"/>
      <c r="E237" s="214"/>
      <c r="F237" s="249"/>
      <c r="G237" s="214"/>
      <c r="H237" s="214"/>
      <c r="I237" s="214"/>
      <c r="J237" s="214"/>
      <c r="K237" s="214"/>
      <c r="L237" s="214"/>
      <c r="M237" s="214"/>
      <c r="N237" s="214"/>
      <c r="O237" s="214"/>
      <c r="P237" s="214"/>
      <c r="Q237" s="214"/>
      <c r="R237" s="214"/>
      <c r="S237" s="214"/>
      <c r="T237" s="214"/>
      <c r="U237" s="214"/>
      <c r="V237" s="214"/>
      <c r="W237" s="214"/>
      <c r="X237" s="214"/>
      <c r="Y237" s="214"/>
      <c r="Z237" s="214"/>
    </row>
    <row r="238" customFormat="false" ht="12.75" hidden="false" customHeight="true" outlineLevel="0" collapsed="false">
      <c r="A238" s="215"/>
      <c r="B238" s="215"/>
      <c r="C238" s="215"/>
      <c r="D238" s="214"/>
      <c r="E238" s="214"/>
      <c r="F238" s="249"/>
      <c r="G238" s="214"/>
      <c r="H238" s="214"/>
      <c r="I238" s="214"/>
      <c r="J238" s="214"/>
      <c r="K238" s="214"/>
      <c r="L238" s="214"/>
      <c r="M238" s="214"/>
      <c r="N238" s="214"/>
      <c r="O238" s="214"/>
      <c r="P238" s="214"/>
      <c r="Q238" s="214"/>
      <c r="R238" s="214"/>
      <c r="S238" s="214"/>
      <c r="T238" s="214"/>
      <c r="U238" s="214"/>
      <c r="V238" s="214"/>
      <c r="W238" s="214"/>
      <c r="X238" s="214"/>
      <c r="Y238" s="214"/>
      <c r="Z238" s="214"/>
    </row>
    <row r="239" customFormat="false" ht="12.75" hidden="false" customHeight="true" outlineLevel="0" collapsed="false">
      <c r="A239" s="215"/>
      <c r="B239" s="215"/>
      <c r="C239" s="215"/>
      <c r="D239" s="214"/>
      <c r="E239" s="214"/>
      <c r="F239" s="249"/>
      <c r="G239" s="214"/>
      <c r="H239" s="214"/>
      <c r="I239" s="214"/>
      <c r="J239" s="214"/>
      <c r="K239" s="214"/>
      <c r="L239" s="214"/>
      <c r="M239" s="214"/>
      <c r="N239" s="214"/>
      <c r="O239" s="214"/>
      <c r="P239" s="214"/>
      <c r="Q239" s="214"/>
      <c r="R239" s="214"/>
      <c r="S239" s="214"/>
      <c r="T239" s="214"/>
      <c r="U239" s="214"/>
      <c r="V239" s="214"/>
      <c r="W239" s="214"/>
      <c r="X239" s="214"/>
      <c r="Y239" s="214"/>
      <c r="Z239" s="214"/>
    </row>
    <row r="240" customFormat="false" ht="12.75" hidden="false" customHeight="true" outlineLevel="0" collapsed="false">
      <c r="A240" s="215"/>
      <c r="B240" s="215"/>
      <c r="C240" s="215"/>
      <c r="D240" s="214"/>
      <c r="E240" s="214"/>
      <c r="F240" s="249"/>
      <c r="G240" s="214"/>
      <c r="H240" s="214"/>
      <c r="I240" s="214"/>
      <c r="J240" s="214"/>
      <c r="K240" s="214"/>
      <c r="L240" s="214"/>
      <c r="M240" s="214"/>
      <c r="N240" s="214"/>
      <c r="O240" s="214"/>
      <c r="P240" s="214"/>
      <c r="Q240" s="214"/>
      <c r="R240" s="214"/>
      <c r="S240" s="214"/>
      <c r="T240" s="214"/>
      <c r="U240" s="214"/>
      <c r="V240" s="214"/>
      <c r="W240" s="214"/>
      <c r="X240" s="214"/>
      <c r="Y240" s="214"/>
      <c r="Z240" s="214"/>
    </row>
    <row r="241" customFormat="false" ht="12.75" hidden="false" customHeight="true" outlineLevel="0" collapsed="false">
      <c r="A241" s="215"/>
      <c r="B241" s="215"/>
      <c r="C241" s="215"/>
      <c r="D241" s="214"/>
      <c r="E241" s="214"/>
      <c r="F241" s="249"/>
      <c r="G241" s="214"/>
      <c r="H241" s="214"/>
      <c r="I241" s="214"/>
      <c r="J241" s="214"/>
      <c r="K241" s="214"/>
      <c r="L241" s="214"/>
      <c r="M241" s="214"/>
      <c r="N241" s="214"/>
      <c r="O241" s="214"/>
      <c r="P241" s="214"/>
      <c r="Q241" s="214"/>
      <c r="R241" s="214"/>
      <c r="S241" s="214"/>
      <c r="T241" s="214"/>
      <c r="U241" s="214"/>
      <c r="V241" s="214"/>
      <c r="W241" s="214"/>
      <c r="X241" s="214"/>
      <c r="Y241" s="214"/>
      <c r="Z241" s="214"/>
    </row>
    <row r="242" customFormat="false" ht="12.75" hidden="false" customHeight="true" outlineLevel="0" collapsed="false">
      <c r="A242" s="215"/>
      <c r="B242" s="215"/>
      <c r="C242" s="215"/>
      <c r="D242" s="214"/>
      <c r="E242" s="214"/>
      <c r="F242" s="249"/>
      <c r="G242" s="214"/>
      <c r="H242" s="214"/>
      <c r="I242" s="214"/>
      <c r="J242" s="214"/>
      <c r="K242" s="214"/>
      <c r="L242" s="214"/>
      <c r="M242" s="214"/>
      <c r="N242" s="214"/>
      <c r="O242" s="214"/>
      <c r="P242" s="214"/>
      <c r="Q242" s="214"/>
      <c r="R242" s="214"/>
      <c r="S242" s="214"/>
      <c r="T242" s="214"/>
      <c r="U242" s="214"/>
      <c r="V242" s="214"/>
      <c r="W242" s="214"/>
      <c r="X242" s="214"/>
      <c r="Y242" s="214"/>
      <c r="Z242" s="214"/>
    </row>
    <row r="243" customFormat="false" ht="12.75" hidden="false" customHeight="true" outlineLevel="0" collapsed="false">
      <c r="A243" s="215"/>
      <c r="B243" s="215"/>
      <c r="C243" s="215"/>
      <c r="D243" s="214"/>
      <c r="E243" s="214"/>
      <c r="F243" s="249"/>
      <c r="G243" s="214"/>
      <c r="H243" s="214"/>
      <c r="I243" s="214"/>
      <c r="J243" s="214"/>
      <c r="K243" s="214"/>
      <c r="L243" s="214"/>
      <c r="M243" s="214"/>
      <c r="N243" s="214"/>
      <c r="O243" s="214"/>
      <c r="P243" s="214"/>
      <c r="Q243" s="214"/>
      <c r="R243" s="214"/>
      <c r="S243" s="214"/>
      <c r="T243" s="214"/>
      <c r="U243" s="214"/>
      <c r="V243" s="214"/>
      <c r="W243" s="214"/>
      <c r="X243" s="214"/>
      <c r="Y243" s="214"/>
      <c r="Z243" s="214"/>
    </row>
    <row r="244" customFormat="false" ht="12.75" hidden="false" customHeight="true" outlineLevel="0" collapsed="false">
      <c r="A244" s="215"/>
      <c r="B244" s="215"/>
      <c r="C244" s="215"/>
      <c r="D244" s="214"/>
      <c r="E244" s="214"/>
      <c r="F244" s="249"/>
      <c r="G244" s="214"/>
      <c r="H244" s="214"/>
      <c r="I244" s="214"/>
      <c r="J244" s="214"/>
      <c r="K244" s="214"/>
      <c r="L244" s="214"/>
      <c r="M244" s="214"/>
      <c r="N244" s="214"/>
      <c r="O244" s="214"/>
      <c r="P244" s="214"/>
      <c r="Q244" s="214"/>
      <c r="R244" s="214"/>
      <c r="S244" s="214"/>
      <c r="T244" s="214"/>
      <c r="U244" s="214"/>
      <c r="V244" s="214"/>
      <c r="W244" s="214"/>
      <c r="X244" s="214"/>
      <c r="Y244" s="214"/>
      <c r="Z244" s="214"/>
    </row>
    <row r="245" customFormat="false" ht="12.75" hidden="false" customHeight="true" outlineLevel="0" collapsed="false">
      <c r="A245" s="215"/>
      <c r="B245" s="215"/>
      <c r="C245" s="215"/>
      <c r="D245" s="214"/>
      <c r="E245" s="214"/>
      <c r="F245" s="249"/>
      <c r="G245" s="214"/>
      <c r="H245" s="214"/>
      <c r="I245" s="214"/>
      <c r="J245" s="214"/>
      <c r="K245" s="214"/>
      <c r="L245" s="214"/>
      <c r="M245" s="214"/>
      <c r="N245" s="214"/>
      <c r="O245" s="214"/>
      <c r="P245" s="214"/>
      <c r="Q245" s="214"/>
      <c r="R245" s="214"/>
      <c r="S245" s="214"/>
      <c r="T245" s="214"/>
      <c r="U245" s="214"/>
      <c r="V245" s="214"/>
      <c r="W245" s="214"/>
      <c r="X245" s="214"/>
      <c r="Y245" s="214"/>
      <c r="Z245" s="214"/>
    </row>
    <row r="246" customFormat="false" ht="12.75" hidden="false" customHeight="true" outlineLevel="0" collapsed="false">
      <c r="A246" s="215"/>
      <c r="B246" s="215"/>
      <c r="C246" s="215"/>
      <c r="D246" s="214"/>
      <c r="E246" s="214"/>
      <c r="F246" s="249"/>
      <c r="G246" s="214"/>
      <c r="H246" s="214"/>
      <c r="I246" s="214"/>
      <c r="J246" s="214"/>
      <c r="K246" s="214"/>
      <c r="L246" s="214"/>
      <c r="M246" s="214"/>
      <c r="N246" s="214"/>
      <c r="O246" s="214"/>
      <c r="P246" s="214"/>
      <c r="Q246" s="214"/>
      <c r="R246" s="214"/>
      <c r="S246" s="214"/>
      <c r="T246" s="214"/>
      <c r="U246" s="214"/>
      <c r="V246" s="214"/>
      <c r="W246" s="214"/>
      <c r="X246" s="214"/>
      <c r="Y246" s="214"/>
      <c r="Z246" s="214"/>
    </row>
    <row r="247" customFormat="false" ht="12.75" hidden="false" customHeight="true" outlineLevel="0" collapsed="false">
      <c r="A247" s="215"/>
      <c r="B247" s="215"/>
      <c r="C247" s="215"/>
      <c r="D247" s="214"/>
      <c r="E247" s="214"/>
      <c r="F247" s="249"/>
      <c r="G247" s="214"/>
      <c r="H247" s="214"/>
      <c r="I247" s="214"/>
      <c r="J247" s="214"/>
      <c r="K247" s="214"/>
      <c r="L247" s="214"/>
      <c r="M247" s="214"/>
      <c r="N247" s="214"/>
      <c r="O247" s="214"/>
      <c r="P247" s="214"/>
      <c r="Q247" s="214"/>
      <c r="R247" s="214"/>
      <c r="S247" s="214"/>
      <c r="T247" s="214"/>
      <c r="U247" s="214"/>
      <c r="V247" s="214"/>
      <c r="W247" s="214"/>
      <c r="X247" s="214"/>
      <c r="Y247" s="214"/>
      <c r="Z247" s="214"/>
    </row>
    <row r="248" customFormat="false" ht="12.75" hidden="false" customHeight="true" outlineLevel="0" collapsed="false">
      <c r="A248" s="215"/>
      <c r="B248" s="215"/>
      <c r="C248" s="215"/>
      <c r="D248" s="214"/>
      <c r="E248" s="214"/>
      <c r="F248" s="249"/>
      <c r="G248" s="214"/>
      <c r="H248" s="214"/>
      <c r="I248" s="214"/>
      <c r="J248" s="214"/>
      <c r="K248" s="214"/>
      <c r="L248" s="214"/>
      <c r="M248" s="214"/>
      <c r="N248" s="214"/>
      <c r="O248" s="214"/>
      <c r="P248" s="214"/>
      <c r="Q248" s="214"/>
      <c r="R248" s="214"/>
      <c r="S248" s="214"/>
      <c r="T248" s="214"/>
      <c r="U248" s="214"/>
      <c r="V248" s="214"/>
      <c r="W248" s="214"/>
      <c r="X248" s="214"/>
      <c r="Y248" s="214"/>
      <c r="Z248" s="214"/>
    </row>
    <row r="249" customFormat="false" ht="12.75" hidden="false" customHeight="true" outlineLevel="0" collapsed="false">
      <c r="A249" s="215"/>
      <c r="B249" s="215"/>
      <c r="C249" s="215"/>
      <c r="D249" s="214"/>
      <c r="E249" s="214"/>
      <c r="F249" s="249"/>
      <c r="G249" s="214"/>
      <c r="H249" s="214"/>
      <c r="I249" s="214"/>
      <c r="J249" s="214"/>
      <c r="K249" s="214"/>
      <c r="L249" s="214"/>
      <c r="M249" s="214"/>
      <c r="N249" s="214"/>
      <c r="O249" s="214"/>
      <c r="P249" s="214"/>
      <c r="Q249" s="214"/>
      <c r="R249" s="214"/>
      <c r="S249" s="214"/>
      <c r="T249" s="214"/>
      <c r="U249" s="214"/>
      <c r="V249" s="214"/>
      <c r="W249" s="214"/>
      <c r="X249" s="214"/>
      <c r="Y249" s="214"/>
      <c r="Z249" s="214"/>
    </row>
    <row r="250" customFormat="false" ht="12.75" hidden="false" customHeight="true" outlineLevel="0" collapsed="false">
      <c r="A250" s="215"/>
      <c r="B250" s="215"/>
      <c r="C250" s="215"/>
      <c r="D250" s="214"/>
      <c r="E250" s="214"/>
      <c r="F250" s="249"/>
      <c r="G250" s="214"/>
      <c r="H250" s="214"/>
      <c r="I250" s="214"/>
      <c r="J250" s="214"/>
      <c r="K250" s="214"/>
      <c r="L250" s="214"/>
      <c r="M250" s="214"/>
      <c r="N250" s="214"/>
      <c r="O250" s="214"/>
      <c r="P250" s="214"/>
      <c r="Q250" s="214"/>
      <c r="R250" s="214"/>
      <c r="S250" s="214"/>
      <c r="T250" s="214"/>
      <c r="U250" s="214"/>
      <c r="V250" s="214"/>
      <c r="W250" s="214"/>
      <c r="X250" s="214"/>
      <c r="Y250" s="214"/>
      <c r="Z250" s="214"/>
    </row>
    <row r="251" customFormat="false" ht="12.75" hidden="false" customHeight="true" outlineLevel="0" collapsed="false">
      <c r="A251" s="215"/>
      <c r="B251" s="215"/>
      <c r="C251" s="215"/>
      <c r="D251" s="214"/>
      <c r="E251" s="214"/>
      <c r="F251" s="249"/>
      <c r="G251" s="214"/>
      <c r="H251" s="214"/>
      <c r="I251" s="214"/>
      <c r="J251" s="214"/>
      <c r="K251" s="214"/>
      <c r="L251" s="214"/>
      <c r="M251" s="214"/>
      <c r="N251" s="214"/>
      <c r="O251" s="214"/>
      <c r="P251" s="214"/>
      <c r="Q251" s="214"/>
      <c r="R251" s="214"/>
      <c r="S251" s="214"/>
      <c r="T251" s="214"/>
      <c r="U251" s="214"/>
      <c r="V251" s="214"/>
      <c r="W251" s="214"/>
      <c r="X251" s="214"/>
      <c r="Y251" s="214"/>
      <c r="Z251" s="214"/>
    </row>
    <row r="252" customFormat="false" ht="12.75" hidden="false" customHeight="true" outlineLevel="0" collapsed="false">
      <c r="A252" s="215"/>
      <c r="B252" s="215"/>
      <c r="C252" s="215"/>
      <c r="D252" s="214"/>
      <c r="E252" s="214"/>
      <c r="F252" s="249"/>
      <c r="G252" s="214"/>
      <c r="H252" s="214"/>
      <c r="I252" s="214"/>
      <c r="J252" s="214"/>
      <c r="K252" s="214"/>
      <c r="L252" s="214"/>
      <c r="M252" s="214"/>
      <c r="N252" s="214"/>
      <c r="O252" s="214"/>
      <c r="P252" s="214"/>
      <c r="Q252" s="214"/>
      <c r="R252" s="214"/>
      <c r="S252" s="214"/>
      <c r="T252" s="214"/>
      <c r="U252" s="214"/>
      <c r="V252" s="214"/>
      <c r="W252" s="214"/>
      <c r="X252" s="214"/>
      <c r="Y252" s="214"/>
      <c r="Z252" s="214"/>
    </row>
    <row r="253" customFormat="false" ht="12.75" hidden="false" customHeight="true" outlineLevel="0" collapsed="false">
      <c r="A253" s="215"/>
      <c r="B253" s="215"/>
      <c r="C253" s="215"/>
      <c r="D253" s="214"/>
      <c r="E253" s="214"/>
      <c r="F253" s="249"/>
      <c r="G253" s="214"/>
      <c r="H253" s="214"/>
      <c r="I253" s="214"/>
      <c r="J253" s="214"/>
      <c r="K253" s="214"/>
      <c r="L253" s="214"/>
      <c r="M253" s="214"/>
      <c r="N253" s="214"/>
      <c r="O253" s="214"/>
      <c r="P253" s="214"/>
      <c r="Q253" s="214"/>
      <c r="R253" s="214"/>
      <c r="S253" s="214"/>
      <c r="T253" s="214"/>
      <c r="U253" s="214"/>
      <c r="V253" s="214"/>
      <c r="W253" s="214"/>
      <c r="X253" s="214"/>
      <c r="Y253" s="214"/>
      <c r="Z253" s="214"/>
    </row>
    <row r="254" customFormat="false" ht="12.75" hidden="false" customHeight="true" outlineLevel="0" collapsed="false">
      <c r="A254" s="215"/>
      <c r="B254" s="215"/>
      <c r="C254" s="215"/>
      <c r="D254" s="214"/>
      <c r="E254" s="214"/>
      <c r="F254" s="249"/>
      <c r="G254" s="214"/>
      <c r="H254" s="214"/>
      <c r="I254" s="214"/>
      <c r="J254" s="214"/>
      <c r="K254" s="214"/>
      <c r="L254" s="214"/>
      <c r="M254" s="214"/>
      <c r="N254" s="214"/>
      <c r="O254" s="214"/>
      <c r="P254" s="214"/>
      <c r="Q254" s="214"/>
      <c r="R254" s="214"/>
      <c r="S254" s="214"/>
      <c r="T254" s="214"/>
      <c r="U254" s="214"/>
      <c r="V254" s="214"/>
      <c r="W254" s="214"/>
      <c r="X254" s="214"/>
      <c r="Y254" s="214"/>
      <c r="Z254" s="214"/>
    </row>
    <row r="255" customFormat="false" ht="12.75" hidden="false" customHeight="true" outlineLevel="0" collapsed="false">
      <c r="A255" s="215"/>
      <c r="B255" s="215"/>
      <c r="C255" s="215"/>
      <c r="D255" s="214"/>
      <c r="E255" s="214"/>
      <c r="F255" s="249"/>
      <c r="G255" s="214"/>
      <c r="H255" s="214"/>
      <c r="I255" s="214"/>
      <c r="J255" s="214"/>
      <c r="K255" s="214"/>
      <c r="L255" s="214"/>
      <c r="M255" s="214"/>
      <c r="N255" s="214"/>
      <c r="O255" s="214"/>
      <c r="P255" s="214"/>
      <c r="Q255" s="214"/>
      <c r="R255" s="214"/>
      <c r="S255" s="214"/>
      <c r="T255" s="214"/>
      <c r="U255" s="214"/>
      <c r="V255" s="214"/>
      <c r="W255" s="214"/>
      <c r="X255" s="214"/>
      <c r="Y255" s="214"/>
      <c r="Z255" s="214"/>
    </row>
    <row r="256" customFormat="false" ht="12.75" hidden="false" customHeight="true" outlineLevel="0" collapsed="false">
      <c r="A256" s="215"/>
      <c r="B256" s="215"/>
      <c r="C256" s="215"/>
      <c r="D256" s="214"/>
      <c r="E256" s="214"/>
      <c r="F256" s="249"/>
      <c r="G256" s="214"/>
      <c r="H256" s="214"/>
      <c r="I256" s="214"/>
      <c r="J256" s="214"/>
      <c r="K256" s="214"/>
      <c r="L256" s="214"/>
      <c r="M256" s="214"/>
      <c r="N256" s="214"/>
      <c r="O256" s="214"/>
      <c r="P256" s="214"/>
      <c r="Q256" s="214"/>
      <c r="R256" s="214"/>
      <c r="S256" s="214"/>
      <c r="T256" s="214"/>
      <c r="U256" s="214"/>
      <c r="V256" s="214"/>
      <c r="W256" s="214"/>
      <c r="X256" s="214"/>
      <c r="Y256" s="214"/>
      <c r="Z256" s="214"/>
    </row>
    <row r="257" customFormat="false" ht="12.75" hidden="false" customHeight="true" outlineLevel="0" collapsed="false">
      <c r="A257" s="215"/>
      <c r="B257" s="215"/>
      <c r="C257" s="215"/>
      <c r="D257" s="214"/>
      <c r="E257" s="214"/>
      <c r="F257" s="249"/>
      <c r="G257" s="214"/>
      <c r="H257" s="214"/>
      <c r="I257" s="214"/>
      <c r="J257" s="214"/>
      <c r="K257" s="214"/>
      <c r="L257" s="214"/>
      <c r="M257" s="214"/>
      <c r="N257" s="214"/>
      <c r="O257" s="214"/>
      <c r="P257" s="214"/>
      <c r="Q257" s="214"/>
      <c r="R257" s="214"/>
      <c r="S257" s="214"/>
      <c r="T257" s="214"/>
      <c r="U257" s="214"/>
      <c r="V257" s="214"/>
      <c r="W257" s="214"/>
      <c r="X257" s="214"/>
      <c r="Y257" s="214"/>
      <c r="Z257" s="214"/>
    </row>
    <row r="258" customFormat="false" ht="12.75" hidden="false" customHeight="true" outlineLevel="0" collapsed="false">
      <c r="A258" s="215"/>
      <c r="B258" s="215"/>
      <c r="C258" s="215"/>
      <c r="D258" s="214"/>
      <c r="E258" s="214"/>
      <c r="F258" s="249"/>
      <c r="G258" s="214"/>
      <c r="H258" s="214"/>
      <c r="I258" s="214"/>
      <c r="J258" s="214"/>
      <c r="K258" s="214"/>
      <c r="L258" s="214"/>
      <c r="M258" s="214"/>
      <c r="N258" s="214"/>
      <c r="O258" s="214"/>
      <c r="P258" s="214"/>
      <c r="Q258" s="214"/>
      <c r="R258" s="214"/>
      <c r="S258" s="214"/>
      <c r="T258" s="214"/>
      <c r="U258" s="214"/>
      <c r="V258" s="214"/>
      <c r="W258" s="214"/>
      <c r="X258" s="214"/>
      <c r="Y258" s="214"/>
      <c r="Z258" s="214"/>
    </row>
    <row r="259" customFormat="false" ht="12.75" hidden="false" customHeight="true" outlineLevel="0" collapsed="false">
      <c r="A259" s="215"/>
      <c r="B259" s="215"/>
      <c r="C259" s="215"/>
      <c r="D259" s="214"/>
      <c r="E259" s="214"/>
      <c r="F259" s="249"/>
      <c r="G259" s="214"/>
      <c r="H259" s="214"/>
      <c r="I259" s="214"/>
      <c r="J259" s="214"/>
      <c r="K259" s="214"/>
      <c r="L259" s="214"/>
      <c r="M259" s="214"/>
      <c r="N259" s="214"/>
      <c r="O259" s="214"/>
      <c r="P259" s="214"/>
      <c r="Q259" s="214"/>
      <c r="R259" s="214"/>
      <c r="S259" s="214"/>
      <c r="T259" s="214"/>
      <c r="U259" s="214"/>
      <c r="V259" s="214"/>
      <c r="W259" s="214"/>
      <c r="X259" s="214"/>
      <c r="Y259" s="214"/>
      <c r="Z259" s="214"/>
    </row>
    <row r="260" customFormat="false" ht="12.75" hidden="false" customHeight="true" outlineLevel="0" collapsed="false">
      <c r="A260" s="215"/>
      <c r="B260" s="215"/>
      <c r="C260" s="215"/>
      <c r="D260" s="214"/>
      <c r="E260" s="214"/>
      <c r="F260" s="249"/>
      <c r="G260" s="214"/>
      <c r="H260" s="214"/>
      <c r="I260" s="214"/>
      <c r="J260" s="214"/>
      <c r="K260" s="214"/>
      <c r="L260" s="214"/>
      <c r="M260" s="214"/>
      <c r="N260" s="214"/>
      <c r="O260" s="214"/>
      <c r="P260" s="214"/>
      <c r="Q260" s="214"/>
      <c r="R260" s="214"/>
      <c r="S260" s="214"/>
      <c r="T260" s="214"/>
      <c r="U260" s="214"/>
      <c r="V260" s="214"/>
      <c r="W260" s="214"/>
      <c r="X260" s="214"/>
      <c r="Y260" s="214"/>
      <c r="Z260" s="214"/>
    </row>
    <row r="261" customFormat="false" ht="12.75" hidden="false" customHeight="true" outlineLevel="0" collapsed="false">
      <c r="A261" s="215"/>
      <c r="B261" s="215"/>
      <c r="C261" s="215"/>
      <c r="D261" s="214"/>
      <c r="E261" s="214"/>
      <c r="F261" s="249"/>
      <c r="G261" s="214"/>
      <c r="H261" s="214"/>
      <c r="I261" s="214"/>
      <c r="J261" s="214"/>
      <c r="K261" s="214"/>
      <c r="L261" s="214"/>
      <c r="M261" s="214"/>
      <c r="N261" s="214"/>
      <c r="O261" s="214"/>
      <c r="P261" s="214"/>
      <c r="Q261" s="214"/>
      <c r="R261" s="214"/>
      <c r="S261" s="214"/>
      <c r="T261" s="214"/>
      <c r="U261" s="214"/>
      <c r="V261" s="214"/>
      <c r="W261" s="214"/>
      <c r="X261" s="214"/>
      <c r="Y261" s="214"/>
      <c r="Z261" s="214"/>
    </row>
    <row r="262" customFormat="false" ht="12.75" hidden="false" customHeight="true" outlineLevel="0" collapsed="false">
      <c r="A262" s="215"/>
      <c r="B262" s="215"/>
      <c r="C262" s="215"/>
      <c r="D262" s="214"/>
      <c r="E262" s="214"/>
      <c r="F262" s="249"/>
      <c r="G262" s="214"/>
      <c r="H262" s="214"/>
      <c r="I262" s="214"/>
      <c r="J262" s="214"/>
      <c r="K262" s="214"/>
      <c r="L262" s="214"/>
      <c r="M262" s="214"/>
      <c r="N262" s="214"/>
      <c r="O262" s="214"/>
      <c r="P262" s="214"/>
      <c r="Q262" s="214"/>
      <c r="R262" s="214"/>
      <c r="S262" s="214"/>
      <c r="T262" s="214"/>
      <c r="U262" s="214"/>
      <c r="V262" s="214"/>
      <c r="W262" s="214"/>
      <c r="X262" s="214"/>
      <c r="Y262" s="214"/>
      <c r="Z262" s="214"/>
    </row>
    <row r="263" customFormat="false" ht="12.75" hidden="false" customHeight="true" outlineLevel="0" collapsed="false">
      <c r="A263" s="215"/>
      <c r="B263" s="215"/>
      <c r="C263" s="215"/>
      <c r="D263" s="214"/>
      <c r="E263" s="214"/>
      <c r="F263" s="249"/>
      <c r="G263" s="214"/>
      <c r="H263" s="214"/>
      <c r="I263" s="214"/>
      <c r="J263" s="214"/>
      <c r="K263" s="214"/>
      <c r="L263" s="214"/>
      <c r="M263" s="214"/>
      <c r="N263" s="214"/>
      <c r="O263" s="214"/>
      <c r="P263" s="214"/>
      <c r="Q263" s="214"/>
      <c r="R263" s="214"/>
      <c r="S263" s="214"/>
      <c r="T263" s="214"/>
      <c r="U263" s="214"/>
      <c r="V263" s="214"/>
      <c r="W263" s="214"/>
      <c r="X263" s="214"/>
      <c r="Y263" s="214"/>
      <c r="Z263" s="214"/>
    </row>
    <row r="264" customFormat="false" ht="12.75" hidden="false" customHeight="true" outlineLevel="0" collapsed="false">
      <c r="A264" s="215"/>
      <c r="B264" s="215"/>
      <c r="C264" s="215"/>
      <c r="D264" s="214"/>
      <c r="E264" s="214"/>
      <c r="F264" s="249"/>
      <c r="G264" s="214"/>
      <c r="H264" s="214"/>
      <c r="I264" s="214"/>
      <c r="J264" s="214"/>
      <c r="K264" s="214"/>
      <c r="L264" s="214"/>
      <c r="M264" s="214"/>
      <c r="N264" s="214"/>
      <c r="O264" s="214"/>
      <c r="P264" s="214"/>
      <c r="Q264" s="214"/>
      <c r="R264" s="214"/>
      <c r="S264" s="214"/>
      <c r="T264" s="214"/>
      <c r="U264" s="214"/>
      <c r="V264" s="214"/>
      <c r="W264" s="214"/>
      <c r="X264" s="214"/>
      <c r="Y264" s="214"/>
      <c r="Z264" s="214"/>
    </row>
    <row r="265" customFormat="false" ht="12.75" hidden="false" customHeight="true" outlineLevel="0" collapsed="false">
      <c r="A265" s="215"/>
      <c r="B265" s="215"/>
      <c r="C265" s="215"/>
      <c r="D265" s="214"/>
      <c r="E265" s="214"/>
      <c r="F265" s="249"/>
      <c r="G265" s="214"/>
      <c r="H265" s="214"/>
      <c r="I265" s="214"/>
      <c r="J265" s="214"/>
      <c r="K265" s="214"/>
      <c r="L265" s="214"/>
      <c r="M265" s="214"/>
      <c r="N265" s="214"/>
      <c r="O265" s="214"/>
      <c r="P265" s="214"/>
      <c r="Q265" s="214"/>
      <c r="R265" s="214"/>
      <c r="S265" s="214"/>
      <c r="T265" s="214"/>
      <c r="U265" s="214"/>
      <c r="V265" s="214"/>
      <c r="W265" s="214"/>
      <c r="X265" s="214"/>
      <c r="Y265" s="214"/>
      <c r="Z265" s="214"/>
    </row>
    <row r="266" customFormat="false" ht="12.75" hidden="false" customHeight="true" outlineLevel="0" collapsed="false">
      <c r="A266" s="215"/>
      <c r="B266" s="215"/>
      <c r="C266" s="215"/>
      <c r="D266" s="214"/>
      <c r="E266" s="214"/>
      <c r="F266" s="249"/>
      <c r="G266" s="214"/>
      <c r="H266" s="214"/>
      <c r="I266" s="214"/>
      <c r="J266" s="214"/>
      <c r="K266" s="214"/>
      <c r="L266" s="214"/>
      <c r="M266" s="214"/>
      <c r="N266" s="214"/>
      <c r="O266" s="214"/>
      <c r="P266" s="214"/>
      <c r="Q266" s="214"/>
      <c r="R266" s="214"/>
      <c r="S266" s="214"/>
      <c r="T266" s="214"/>
      <c r="U266" s="214"/>
      <c r="V266" s="214"/>
      <c r="W266" s="214"/>
      <c r="X266" s="214"/>
      <c r="Y266" s="214"/>
      <c r="Z266" s="214"/>
    </row>
    <row r="267" customFormat="false" ht="12.75" hidden="false" customHeight="true" outlineLevel="0" collapsed="false">
      <c r="A267" s="215"/>
      <c r="B267" s="215"/>
      <c r="C267" s="215"/>
      <c r="D267" s="214"/>
      <c r="E267" s="214"/>
      <c r="F267" s="249"/>
      <c r="G267" s="214"/>
      <c r="H267" s="214"/>
      <c r="I267" s="214"/>
      <c r="J267" s="214"/>
      <c r="K267" s="214"/>
      <c r="L267" s="214"/>
      <c r="M267" s="214"/>
      <c r="N267" s="214"/>
      <c r="O267" s="214"/>
      <c r="P267" s="214"/>
      <c r="Q267" s="214"/>
      <c r="R267" s="214"/>
      <c r="S267" s="214"/>
      <c r="T267" s="214"/>
      <c r="U267" s="214"/>
      <c r="V267" s="214"/>
      <c r="W267" s="214"/>
      <c r="X267" s="214"/>
      <c r="Y267" s="214"/>
      <c r="Z267" s="214"/>
    </row>
    <row r="268" customFormat="false" ht="12.75" hidden="false" customHeight="true" outlineLevel="0" collapsed="false">
      <c r="A268" s="215"/>
      <c r="B268" s="215"/>
      <c r="C268" s="215"/>
      <c r="D268" s="214"/>
      <c r="E268" s="214"/>
      <c r="F268" s="249"/>
      <c r="G268" s="214"/>
      <c r="H268" s="214"/>
      <c r="I268" s="214"/>
      <c r="J268" s="214"/>
      <c r="K268" s="214"/>
      <c r="L268" s="214"/>
      <c r="M268" s="214"/>
      <c r="N268" s="214"/>
      <c r="O268" s="214"/>
      <c r="P268" s="214"/>
      <c r="Q268" s="214"/>
      <c r="R268" s="214"/>
      <c r="S268" s="214"/>
      <c r="T268" s="214"/>
      <c r="U268" s="214"/>
      <c r="V268" s="214"/>
      <c r="W268" s="214"/>
      <c r="X268" s="214"/>
      <c r="Y268" s="214"/>
      <c r="Z268" s="214"/>
    </row>
    <row r="269" customFormat="false" ht="12.75" hidden="false" customHeight="true" outlineLevel="0" collapsed="false">
      <c r="A269" s="215"/>
      <c r="B269" s="215"/>
      <c r="C269" s="215"/>
      <c r="D269" s="214"/>
      <c r="E269" s="214"/>
      <c r="F269" s="249"/>
      <c r="G269" s="214"/>
      <c r="H269" s="214"/>
      <c r="I269" s="214"/>
      <c r="J269" s="214"/>
      <c r="K269" s="214"/>
      <c r="L269" s="214"/>
      <c r="M269" s="214"/>
      <c r="N269" s="214"/>
      <c r="O269" s="214"/>
      <c r="P269" s="214"/>
      <c r="Q269" s="214"/>
      <c r="R269" s="214"/>
      <c r="S269" s="214"/>
      <c r="T269" s="214"/>
      <c r="U269" s="214"/>
      <c r="V269" s="214"/>
      <c r="W269" s="214"/>
      <c r="X269" s="214"/>
      <c r="Y269" s="214"/>
      <c r="Z269" s="214"/>
    </row>
    <row r="270" customFormat="false" ht="12.75" hidden="false" customHeight="true" outlineLevel="0" collapsed="false">
      <c r="A270" s="215"/>
      <c r="B270" s="215"/>
      <c r="C270" s="215"/>
      <c r="D270" s="214"/>
      <c r="E270" s="214"/>
      <c r="F270" s="249"/>
      <c r="G270" s="214"/>
      <c r="H270" s="214"/>
      <c r="I270" s="214"/>
      <c r="J270" s="214"/>
      <c r="K270" s="214"/>
      <c r="L270" s="214"/>
      <c r="M270" s="214"/>
      <c r="N270" s="214"/>
      <c r="O270" s="214"/>
      <c r="P270" s="214"/>
      <c r="Q270" s="214"/>
      <c r="R270" s="214"/>
      <c r="S270" s="214"/>
      <c r="T270" s="214"/>
      <c r="U270" s="214"/>
      <c r="V270" s="214"/>
      <c r="W270" s="214"/>
      <c r="X270" s="214"/>
      <c r="Y270" s="214"/>
      <c r="Z270" s="214"/>
    </row>
    <row r="271" customFormat="false" ht="12.75" hidden="false" customHeight="true" outlineLevel="0" collapsed="false">
      <c r="A271" s="215"/>
      <c r="B271" s="215"/>
      <c r="C271" s="215"/>
      <c r="D271" s="214"/>
      <c r="E271" s="214"/>
      <c r="F271" s="249"/>
      <c r="G271" s="214"/>
      <c r="H271" s="214"/>
      <c r="I271" s="214"/>
      <c r="J271" s="214"/>
      <c r="K271" s="214"/>
      <c r="L271" s="214"/>
      <c r="M271" s="214"/>
      <c r="N271" s="214"/>
      <c r="O271" s="214"/>
      <c r="P271" s="214"/>
      <c r="Q271" s="214"/>
      <c r="R271" s="214"/>
      <c r="S271" s="214"/>
      <c r="T271" s="214"/>
      <c r="U271" s="214"/>
      <c r="V271" s="214"/>
      <c r="W271" s="214"/>
      <c r="X271" s="214"/>
      <c r="Y271" s="214"/>
      <c r="Z271" s="214"/>
    </row>
    <row r="272" customFormat="false" ht="12.75" hidden="false" customHeight="true" outlineLevel="0" collapsed="false">
      <c r="A272" s="215"/>
      <c r="B272" s="215"/>
      <c r="C272" s="215"/>
      <c r="D272" s="214"/>
      <c r="E272" s="214"/>
      <c r="F272" s="249"/>
      <c r="G272" s="214"/>
      <c r="H272" s="214"/>
      <c r="I272" s="214"/>
      <c r="J272" s="214"/>
      <c r="K272" s="214"/>
      <c r="L272" s="214"/>
      <c r="M272" s="214"/>
      <c r="N272" s="214"/>
      <c r="O272" s="214"/>
      <c r="P272" s="214"/>
      <c r="Q272" s="214"/>
      <c r="R272" s="214"/>
      <c r="S272" s="214"/>
      <c r="T272" s="214"/>
      <c r="U272" s="214"/>
      <c r="V272" s="214"/>
      <c r="W272" s="214"/>
      <c r="X272" s="214"/>
      <c r="Y272" s="214"/>
      <c r="Z272" s="214"/>
    </row>
    <row r="273" customFormat="false" ht="12.75" hidden="false" customHeight="true" outlineLevel="0" collapsed="false">
      <c r="A273" s="215"/>
      <c r="B273" s="215"/>
      <c r="C273" s="215"/>
      <c r="D273" s="214"/>
      <c r="E273" s="214"/>
      <c r="F273" s="249"/>
      <c r="G273" s="214"/>
      <c r="H273" s="214"/>
      <c r="I273" s="214"/>
      <c r="J273" s="214"/>
      <c r="K273" s="214"/>
      <c r="L273" s="214"/>
      <c r="M273" s="214"/>
      <c r="N273" s="214"/>
      <c r="O273" s="214"/>
      <c r="P273" s="214"/>
      <c r="Q273" s="214"/>
      <c r="R273" s="214"/>
      <c r="S273" s="214"/>
      <c r="T273" s="214"/>
      <c r="U273" s="214"/>
      <c r="V273" s="214"/>
      <c r="W273" s="214"/>
      <c r="X273" s="214"/>
      <c r="Y273" s="214"/>
      <c r="Z273" s="214"/>
    </row>
    <row r="274" customFormat="false" ht="12.75" hidden="false" customHeight="true" outlineLevel="0" collapsed="false">
      <c r="A274" s="215"/>
      <c r="B274" s="215"/>
      <c r="C274" s="215"/>
      <c r="D274" s="214"/>
      <c r="E274" s="214"/>
      <c r="F274" s="249"/>
      <c r="G274" s="214"/>
      <c r="H274" s="214"/>
      <c r="I274" s="214"/>
      <c r="J274" s="214"/>
      <c r="K274" s="214"/>
      <c r="L274" s="214"/>
      <c r="M274" s="214"/>
      <c r="N274" s="214"/>
      <c r="O274" s="214"/>
      <c r="P274" s="214"/>
      <c r="Q274" s="214"/>
      <c r="R274" s="214"/>
      <c r="S274" s="214"/>
      <c r="T274" s="214"/>
      <c r="U274" s="214"/>
      <c r="V274" s="214"/>
      <c r="W274" s="214"/>
      <c r="X274" s="214"/>
      <c r="Y274" s="214"/>
      <c r="Z274" s="214"/>
    </row>
    <row r="275" customFormat="false" ht="12.75" hidden="false" customHeight="true" outlineLevel="0" collapsed="false">
      <c r="A275" s="215"/>
      <c r="B275" s="215"/>
      <c r="C275" s="215"/>
      <c r="D275" s="214"/>
      <c r="E275" s="214"/>
      <c r="F275" s="249"/>
      <c r="G275" s="214"/>
      <c r="H275" s="214"/>
      <c r="I275" s="214"/>
      <c r="J275" s="214"/>
      <c r="K275" s="214"/>
      <c r="L275" s="214"/>
      <c r="M275" s="214"/>
      <c r="N275" s="214"/>
      <c r="O275" s="214"/>
      <c r="P275" s="214"/>
      <c r="Q275" s="214"/>
      <c r="R275" s="214"/>
      <c r="S275" s="214"/>
      <c r="T275" s="214"/>
      <c r="U275" s="214"/>
      <c r="V275" s="214"/>
      <c r="W275" s="214"/>
      <c r="X275" s="214"/>
      <c r="Y275" s="214"/>
      <c r="Z275" s="214"/>
    </row>
    <row r="276" customFormat="false" ht="12.75" hidden="false" customHeight="true" outlineLevel="0" collapsed="false">
      <c r="A276" s="215"/>
      <c r="B276" s="215"/>
      <c r="C276" s="215"/>
      <c r="D276" s="214"/>
      <c r="E276" s="214"/>
      <c r="F276" s="249"/>
      <c r="G276" s="214"/>
      <c r="H276" s="214"/>
      <c r="I276" s="214"/>
      <c r="J276" s="214"/>
      <c r="K276" s="214"/>
      <c r="L276" s="214"/>
      <c r="M276" s="214"/>
      <c r="N276" s="214"/>
      <c r="O276" s="214"/>
      <c r="P276" s="214"/>
      <c r="Q276" s="214"/>
      <c r="R276" s="214"/>
      <c r="S276" s="214"/>
      <c r="T276" s="214"/>
      <c r="U276" s="214"/>
      <c r="V276" s="214"/>
      <c r="W276" s="214"/>
      <c r="X276" s="214"/>
      <c r="Y276" s="214"/>
      <c r="Z276" s="214"/>
    </row>
    <row r="277" customFormat="false" ht="12.75" hidden="false" customHeight="true" outlineLevel="0" collapsed="false">
      <c r="A277" s="215"/>
      <c r="B277" s="215"/>
      <c r="C277" s="215"/>
      <c r="D277" s="214"/>
      <c r="E277" s="214"/>
      <c r="F277" s="249"/>
      <c r="G277" s="214"/>
      <c r="H277" s="214"/>
      <c r="I277" s="214"/>
      <c r="J277" s="214"/>
      <c r="K277" s="214"/>
      <c r="L277" s="214"/>
      <c r="M277" s="214"/>
      <c r="N277" s="214"/>
      <c r="O277" s="214"/>
      <c r="P277" s="214"/>
      <c r="Q277" s="214"/>
      <c r="R277" s="214"/>
      <c r="S277" s="214"/>
      <c r="T277" s="214"/>
      <c r="U277" s="214"/>
      <c r="V277" s="214"/>
      <c r="W277" s="214"/>
      <c r="X277" s="214"/>
      <c r="Y277" s="214"/>
      <c r="Z277" s="214"/>
    </row>
    <row r="278" customFormat="false" ht="12.75" hidden="false" customHeight="true" outlineLevel="0" collapsed="false">
      <c r="A278" s="215"/>
      <c r="B278" s="215"/>
      <c r="C278" s="215"/>
      <c r="D278" s="214"/>
      <c r="E278" s="214"/>
      <c r="F278" s="249"/>
      <c r="G278" s="214"/>
      <c r="H278" s="214"/>
      <c r="I278" s="214"/>
      <c r="J278" s="214"/>
      <c r="K278" s="214"/>
      <c r="L278" s="214"/>
      <c r="M278" s="214"/>
      <c r="N278" s="214"/>
      <c r="O278" s="214"/>
      <c r="P278" s="214"/>
      <c r="Q278" s="214"/>
      <c r="R278" s="214"/>
      <c r="S278" s="214"/>
      <c r="T278" s="214"/>
      <c r="U278" s="214"/>
      <c r="V278" s="214"/>
      <c r="W278" s="214"/>
      <c r="X278" s="214"/>
      <c r="Y278" s="214"/>
      <c r="Z278" s="214"/>
    </row>
    <row r="279" customFormat="false" ht="12.75" hidden="false" customHeight="true" outlineLevel="0" collapsed="false">
      <c r="A279" s="215"/>
      <c r="B279" s="215"/>
      <c r="C279" s="215"/>
      <c r="D279" s="214"/>
      <c r="E279" s="214"/>
      <c r="F279" s="249"/>
      <c r="G279" s="214"/>
      <c r="H279" s="214"/>
      <c r="I279" s="214"/>
      <c r="J279" s="214"/>
      <c r="K279" s="214"/>
      <c r="L279" s="214"/>
      <c r="M279" s="214"/>
      <c r="N279" s="214"/>
      <c r="O279" s="214"/>
      <c r="P279" s="214"/>
      <c r="Q279" s="214"/>
      <c r="R279" s="214"/>
      <c r="S279" s="214"/>
      <c r="T279" s="214"/>
      <c r="U279" s="214"/>
      <c r="V279" s="214"/>
      <c r="W279" s="214"/>
      <c r="X279" s="214"/>
      <c r="Y279" s="214"/>
      <c r="Z279" s="214"/>
    </row>
    <row r="280" customFormat="false" ht="12.75" hidden="false" customHeight="true" outlineLevel="0" collapsed="false">
      <c r="A280" s="215"/>
      <c r="B280" s="215"/>
      <c r="C280" s="215"/>
      <c r="D280" s="214"/>
      <c r="E280" s="214"/>
      <c r="F280" s="249"/>
      <c r="G280" s="214"/>
      <c r="H280" s="214"/>
      <c r="I280" s="214"/>
      <c r="J280" s="214"/>
      <c r="K280" s="214"/>
      <c r="L280" s="214"/>
      <c r="M280" s="214"/>
      <c r="N280" s="214"/>
      <c r="O280" s="214"/>
      <c r="P280" s="214"/>
      <c r="Q280" s="214"/>
      <c r="R280" s="214"/>
      <c r="S280" s="214"/>
      <c r="T280" s="214"/>
      <c r="U280" s="214"/>
      <c r="V280" s="214"/>
      <c r="W280" s="214"/>
      <c r="X280" s="214"/>
      <c r="Y280" s="214"/>
      <c r="Z280" s="214"/>
    </row>
    <row r="281" customFormat="false" ht="12.75" hidden="false" customHeight="true" outlineLevel="0" collapsed="false">
      <c r="A281" s="215"/>
      <c r="B281" s="215"/>
      <c r="C281" s="215"/>
      <c r="D281" s="214"/>
      <c r="E281" s="214"/>
      <c r="F281" s="249"/>
      <c r="G281" s="214"/>
      <c r="H281" s="214"/>
      <c r="I281" s="214"/>
      <c r="J281" s="214"/>
      <c r="K281" s="214"/>
      <c r="L281" s="214"/>
      <c r="M281" s="214"/>
      <c r="N281" s="214"/>
      <c r="O281" s="214"/>
      <c r="P281" s="214"/>
      <c r="Q281" s="214"/>
      <c r="R281" s="214"/>
      <c r="S281" s="214"/>
      <c r="T281" s="214"/>
      <c r="U281" s="214"/>
      <c r="V281" s="214"/>
      <c r="W281" s="214"/>
      <c r="X281" s="214"/>
      <c r="Y281" s="214"/>
      <c r="Z281" s="214"/>
    </row>
    <row r="282" customFormat="false" ht="12.75" hidden="false" customHeight="true" outlineLevel="0" collapsed="false">
      <c r="A282" s="215"/>
      <c r="B282" s="215"/>
      <c r="C282" s="215"/>
      <c r="D282" s="214"/>
      <c r="E282" s="214"/>
      <c r="F282" s="249"/>
      <c r="G282" s="214"/>
      <c r="H282" s="214"/>
      <c r="I282" s="214"/>
      <c r="J282" s="214"/>
      <c r="K282" s="214"/>
      <c r="L282" s="214"/>
      <c r="M282" s="214"/>
      <c r="N282" s="214"/>
      <c r="O282" s="214"/>
      <c r="P282" s="214"/>
      <c r="Q282" s="214"/>
      <c r="R282" s="214"/>
      <c r="S282" s="214"/>
      <c r="T282" s="214"/>
      <c r="U282" s="214"/>
      <c r="V282" s="214"/>
      <c r="W282" s="214"/>
      <c r="X282" s="214"/>
      <c r="Y282" s="214"/>
      <c r="Z282" s="214"/>
    </row>
    <row r="283" customFormat="false" ht="12.75" hidden="false" customHeight="true" outlineLevel="0" collapsed="false">
      <c r="A283" s="215"/>
      <c r="B283" s="215"/>
      <c r="C283" s="215"/>
      <c r="D283" s="214"/>
      <c r="E283" s="214"/>
      <c r="F283" s="249"/>
      <c r="G283" s="214"/>
      <c r="H283" s="214"/>
      <c r="I283" s="214"/>
      <c r="J283" s="214"/>
      <c r="K283" s="214"/>
      <c r="L283" s="214"/>
      <c r="M283" s="214"/>
      <c r="N283" s="214"/>
      <c r="O283" s="214"/>
      <c r="P283" s="214"/>
      <c r="Q283" s="214"/>
      <c r="R283" s="214"/>
      <c r="S283" s="214"/>
      <c r="T283" s="214"/>
      <c r="U283" s="214"/>
      <c r="V283" s="214"/>
      <c r="W283" s="214"/>
      <c r="X283" s="214"/>
      <c r="Y283" s="214"/>
      <c r="Z283" s="214"/>
    </row>
    <row r="284" customFormat="false" ht="12.75" hidden="false" customHeight="true" outlineLevel="0" collapsed="false">
      <c r="A284" s="215"/>
      <c r="B284" s="215"/>
      <c r="C284" s="215"/>
      <c r="D284" s="214"/>
      <c r="E284" s="214"/>
      <c r="F284" s="249"/>
      <c r="G284" s="214"/>
      <c r="H284" s="214"/>
      <c r="I284" s="214"/>
      <c r="J284" s="214"/>
      <c r="K284" s="214"/>
      <c r="L284" s="214"/>
      <c r="M284" s="214"/>
      <c r="N284" s="214"/>
      <c r="O284" s="214"/>
      <c r="P284" s="214"/>
      <c r="Q284" s="214"/>
      <c r="R284" s="214"/>
      <c r="S284" s="214"/>
      <c r="T284" s="214"/>
      <c r="U284" s="214"/>
      <c r="V284" s="214"/>
      <c r="W284" s="214"/>
      <c r="X284" s="214"/>
      <c r="Y284" s="214"/>
      <c r="Z284" s="214"/>
    </row>
    <row r="285" customFormat="false" ht="12.75" hidden="false" customHeight="true" outlineLevel="0" collapsed="false">
      <c r="A285" s="215"/>
      <c r="B285" s="215"/>
      <c r="C285" s="215"/>
      <c r="D285" s="214"/>
      <c r="E285" s="214"/>
      <c r="F285" s="249"/>
      <c r="G285" s="214"/>
      <c r="H285" s="214"/>
      <c r="I285" s="214"/>
      <c r="J285" s="214"/>
      <c r="K285" s="214"/>
      <c r="L285" s="214"/>
      <c r="M285" s="214"/>
      <c r="N285" s="214"/>
      <c r="O285" s="214"/>
      <c r="P285" s="214"/>
      <c r="Q285" s="214"/>
      <c r="R285" s="214"/>
      <c r="S285" s="214"/>
      <c r="T285" s="214"/>
      <c r="U285" s="214"/>
      <c r="V285" s="214"/>
      <c r="W285" s="214"/>
      <c r="X285" s="214"/>
      <c r="Y285" s="214"/>
      <c r="Z285" s="214"/>
    </row>
    <row r="286" customFormat="false" ht="12.75" hidden="false" customHeight="true" outlineLevel="0" collapsed="false">
      <c r="A286" s="215"/>
      <c r="B286" s="215"/>
      <c r="C286" s="215"/>
      <c r="D286" s="214"/>
      <c r="E286" s="214"/>
      <c r="F286" s="249"/>
      <c r="G286" s="214"/>
      <c r="H286" s="214"/>
      <c r="I286" s="214"/>
      <c r="J286" s="214"/>
      <c r="K286" s="214"/>
      <c r="L286" s="214"/>
      <c r="M286" s="214"/>
      <c r="N286" s="214"/>
      <c r="O286" s="214"/>
      <c r="P286" s="214"/>
      <c r="Q286" s="214"/>
      <c r="R286" s="214"/>
      <c r="S286" s="214"/>
      <c r="T286" s="214"/>
      <c r="U286" s="214"/>
      <c r="V286" s="214"/>
      <c r="W286" s="214"/>
      <c r="X286" s="214"/>
      <c r="Y286" s="214"/>
      <c r="Z286" s="214"/>
    </row>
    <row r="287" customFormat="false" ht="12.75" hidden="false" customHeight="true" outlineLevel="0" collapsed="false">
      <c r="A287" s="215"/>
      <c r="B287" s="215"/>
      <c r="C287" s="215"/>
      <c r="D287" s="214"/>
      <c r="E287" s="214"/>
      <c r="F287" s="249"/>
      <c r="G287" s="214"/>
      <c r="H287" s="214"/>
      <c r="I287" s="214"/>
      <c r="J287" s="214"/>
      <c r="K287" s="214"/>
      <c r="L287" s="214"/>
      <c r="M287" s="214"/>
      <c r="N287" s="214"/>
      <c r="O287" s="214"/>
      <c r="P287" s="214"/>
      <c r="Q287" s="214"/>
      <c r="R287" s="214"/>
      <c r="S287" s="214"/>
      <c r="T287" s="214"/>
      <c r="U287" s="214"/>
      <c r="V287" s="214"/>
      <c r="W287" s="214"/>
      <c r="X287" s="214"/>
      <c r="Y287" s="214"/>
      <c r="Z287" s="214"/>
    </row>
    <row r="288" customFormat="false" ht="12.75" hidden="false" customHeight="true" outlineLevel="0" collapsed="false">
      <c r="A288" s="215"/>
      <c r="B288" s="215"/>
      <c r="C288" s="215"/>
      <c r="D288" s="214"/>
      <c r="E288" s="214"/>
      <c r="F288" s="249"/>
      <c r="G288" s="214"/>
      <c r="H288" s="214"/>
      <c r="I288" s="214"/>
      <c r="J288" s="214"/>
      <c r="K288" s="214"/>
      <c r="L288" s="214"/>
      <c r="M288" s="214"/>
      <c r="N288" s="214"/>
      <c r="O288" s="214"/>
      <c r="P288" s="214"/>
      <c r="Q288" s="214"/>
      <c r="R288" s="214"/>
      <c r="S288" s="214"/>
      <c r="T288" s="214"/>
      <c r="U288" s="214"/>
      <c r="V288" s="214"/>
      <c r="W288" s="214"/>
      <c r="X288" s="214"/>
      <c r="Y288" s="214"/>
      <c r="Z288" s="214"/>
    </row>
    <row r="289" customFormat="false" ht="12.75" hidden="false" customHeight="true" outlineLevel="0" collapsed="false">
      <c r="A289" s="215"/>
      <c r="B289" s="215"/>
      <c r="C289" s="215"/>
      <c r="D289" s="214"/>
      <c r="E289" s="214"/>
      <c r="F289" s="249"/>
      <c r="G289" s="214"/>
      <c r="H289" s="214"/>
      <c r="I289" s="214"/>
      <c r="J289" s="214"/>
      <c r="K289" s="214"/>
      <c r="L289" s="214"/>
      <c r="M289" s="214"/>
      <c r="N289" s="214"/>
      <c r="O289" s="214"/>
      <c r="P289" s="214"/>
      <c r="Q289" s="214"/>
      <c r="R289" s="214"/>
      <c r="S289" s="214"/>
      <c r="T289" s="214"/>
      <c r="U289" s="214"/>
      <c r="V289" s="214"/>
      <c r="W289" s="214"/>
      <c r="X289" s="214"/>
      <c r="Y289" s="214"/>
      <c r="Z289" s="214"/>
    </row>
    <row r="290" customFormat="false" ht="12.75" hidden="false" customHeight="true" outlineLevel="0" collapsed="false">
      <c r="A290" s="215"/>
      <c r="B290" s="215"/>
      <c r="C290" s="215"/>
      <c r="D290" s="214"/>
      <c r="E290" s="214"/>
      <c r="F290" s="249"/>
      <c r="G290" s="214"/>
      <c r="H290" s="214"/>
      <c r="I290" s="214"/>
      <c r="J290" s="214"/>
      <c r="K290" s="214"/>
      <c r="L290" s="214"/>
      <c r="M290" s="214"/>
      <c r="N290" s="214"/>
      <c r="O290" s="214"/>
      <c r="P290" s="214"/>
      <c r="Q290" s="214"/>
      <c r="R290" s="214"/>
      <c r="S290" s="214"/>
      <c r="T290" s="214"/>
      <c r="U290" s="214"/>
      <c r="V290" s="214"/>
      <c r="W290" s="214"/>
      <c r="X290" s="214"/>
      <c r="Y290" s="214"/>
      <c r="Z290" s="214"/>
    </row>
    <row r="291" customFormat="false" ht="12.75" hidden="false" customHeight="true" outlineLevel="0" collapsed="false">
      <c r="A291" s="215"/>
      <c r="B291" s="215"/>
      <c r="C291" s="215"/>
      <c r="D291" s="214"/>
      <c r="E291" s="214"/>
      <c r="F291" s="249"/>
      <c r="G291" s="214"/>
      <c r="H291" s="214"/>
      <c r="I291" s="214"/>
      <c r="J291" s="214"/>
      <c r="K291" s="214"/>
      <c r="L291" s="214"/>
      <c r="M291" s="214"/>
      <c r="N291" s="214"/>
      <c r="O291" s="214"/>
      <c r="P291" s="214"/>
      <c r="Q291" s="214"/>
      <c r="R291" s="214"/>
      <c r="S291" s="214"/>
      <c r="T291" s="214"/>
      <c r="U291" s="214"/>
      <c r="V291" s="214"/>
      <c r="W291" s="214"/>
      <c r="X291" s="214"/>
      <c r="Y291" s="214"/>
      <c r="Z291" s="214"/>
    </row>
    <row r="292" customFormat="false" ht="12.75" hidden="false" customHeight="true" outlineLevel="0" collapsed="false">
      <c r="A292" s="215"/>
      <c r="B292" s="215"/>
      <c r="C292" s="215"/>
      <c r="D292" s="214"/>
      <c r="E292" s="214"/>
      <c r="F292" s="249"/>
      <c r="G292" s="214"/>
      <c r="H292" s="214"/>
      <c r="I292" s="214"/>
      <c r="J292" s="214"/>
      <c r="K292" s="214"/>
      <c r="L292" s="214"/>
      <c r="M292" s="214"/>
      <c r="N292" s="214"/>
      <c r="O292" s="214"/>
      <c r="P292" s="214"/>
      <c r="Q292" s="214"/>
      <c r="R292" s="214"/>
      <c r="S292" s="214"/>
      <c r="T292" s="214"/>
      <c r="U292" s="214"/>
      <c r="V292" s="214"/>
      <c r="W292" s="214"/>
      <c r="X292" s="214"/>
      <c r="Y292" s="214"/>
      <c r="Z292" s="214"/>
    </row>
    <row r="293" customFormat="false" ht="12.75" hidden="false" customHeight="true" outlineLevel="0" collapsed="false">
      <c r="A293" s="215"/>
      <c r="B293" s="215"/>
      <c r="C293" s="215"/>
      <c r="D293" s="214"/>
      <c r="E293" s="214"/>
      <c r="F293" s="249"/>
      <c r="G293" s="214"/>
      <c r="H293" s="214"/>
      <c r="I293" s="214"/>
      <c r="J293" s="214"/>
      <c r="K293" s="214"/>
      <c r="L293" s="214"/>
      <c r="M293" s="214"/>
      <c r="N293" s="214"/>
      <c r="O293" s="214"/>
      <c r="P293" s="214"/>
      <c r="Q293" s="214"/>
      <c r="R293" s="214"/>
      <c r="S293" s="214"/>
      <c r="T293" s="214"/>
      <c r="U293" s="214"/>
      <c r="V293" s="214"/>
      <c r="W293" s="214"/>
      <c r="X293" s="214"/>
      <c r="Y293" s="214"/>
      <c r="Z293" s="214"/>
    </row>
    <row r="294" customFormat="false" ht="12.75" hidden="false" customHeight="true" outlineLevel="0" collapsed="false">
      <c r="A294" s="215"/>
      <c r="B294" s="215"/>
      <c r="C294" s="215"/>
      <c r="D294" s="214"/>
      <c r="E294" s="214"/>
      <c r="F294" s="249"/>
      <c r="G294" s="214"/>
      <c r="H294" s="214"/>
      <c r="I294" s="214"/>
      <c r="J294" s="214"/>
      <c r="K294" s="214"/>
      <c r="L294" s="214"/>
      <c r="M294" s="214"/>
      <c r="N294" s="214"/>
      <c r="O294" s="214"/>
      <c r="P294" s="214"/>
      <c r="Q294" s="214"/>
      <c r="R294" s="214"/>
      <c r="S294" s="214"/>
      <c r="T294" s="214"/>
      <c r="U294" s="214"/>
      <c r="V294" s="214"/>
      <c r="W294" s="214"/>
      <c r="X294" s="214"/>
      <c r="Y294" s="214"/>
      <c r="Z294" s="214"/>
    </row>
    <row r="295" customFormat="false" ht="12.75" hidden="false" customHeight="true" outlineLevel="0" collapsed="false">
      <c r="A295" s="215"/>
      <c r="B295" s="215"/>
      <c r="C295" s="215"/>
      <c r="D295" s="214"/>
      <c r="E295" s="214"/>
      <c r="F295" s="249"/>
      <c r="G295" s="214"/>
      <c r="H295" s="214"/>
      <c r="I295" s="214"/>
      <c r="J295" s="214"/>
      <c r="K295" s="214"/>
      <c r="L295" s="214"/>
      <c r="M295" s="214"/>
      <c r="N295" s="214"/>
      <c r="O295" s="214"/>
      <c r="P295" s="214"/>
      <c r="Q295" s="214"/>
      <c r="R295" s="214"/>
      <c r="S295" s="214"/>
      <c r="T295" s="214"/>
      <c r="U295" s="214"/>
      <c r="V295" s="214"/>
      <c r="W295" s="214"/>
      <c r="X295" s="214"/>
      <c r="Y295" s="214"/>
      <c r="Z295" s="214"/>
    </row>
    <row r="296" customFormat="false" ht="12.75" hidden="false" customHeight="true" outlineLevel="0" collapsed="false">
      <c r="A296" s="215"/>
      <c r="B296" s="215"/>
      <c r="C296" s="215"/>
      <c r="D296" s="214"/>
      <c r="E296" s="214"/>
      <c r="F296" s="249"/>
      <c r="G296" s="214"/>
      <c r="H296" s="214"/>
      <c r="I296" s="214"/>
      <c r="J296" s="214"/>
      <c r="K296" s="214"/>
      <c r="L296" s="214"/>
      <c r="M296" s="214"/>
      <c r="N296" s="214"/>
      <c r="O296" s="214"/>
      <c r="P296" s="214"/>
      <c r="Q296" s="214"/>
      <c r="R296" s="214"/>
      <c r="S296" s="214"/>
      <c r="T296" s="214"/>
      <c r="U296" s="214"/>
      <c r="V296" s="214"/>
      <c r="W296" s="214"/>
      <c r="X296" s="214"/>
      <c r="Y296" s="214"/>
      <c r="Z296" s="214"/>
    </row>
    <row r="297" customFormat="false" ht="12.75" hidden="false" customHeight="true" outlineLevel="0" collapsed="false">
      <c r="A297" s="215"/>
      <c r="B297" s="215"/>
      <c r="C297" s="215"/>
      <c r="D297" s="214"/>
      <c r="E297" s="214"/>
      <c r="F297" s="249"/>
      <c r="G297" s="214"/>
      <c r="H297" s="214"/>
      <c r="I297" s="214"/>
      <c r="J297" s="214"/>
      <c r="K297" s="214"/>
      <c r="L297" s="214"/>
      <c r="M297" s="214"/>
      <c r="N297" s="214"/>
      <c r="O297" s="214"/>
      <c r="P297" s="214"/>
      <c r="Q297" s="214"/>
      <c r="R297" s="214"/>
      <c r="S297" s="214"/>
      <c r="T297" s="214"/>
      <c r="U297" s="214"/>
      <c r="V297" s="214"/>
      <c r="W297" s="214"/>
      <c r="X297" s="214"/>
      <c r="Y297" s="214"/>
      <c r="Z297" s="214"/>
    </row>
    <row r="298" customFormat="false" ht="12.75" hidden="false" customHeight="true" outlineLevel="0" collapsed="false">
      <c r="A298" s="215"/>
      <c r="B298" s="215"/>
      <c r="C298" s="215"/>
      <c r="D298" s="214"/>
      <c r="E298" s="214"/>
      <c r="F298" s="249"/>
      <c r="G298" s="214"/>
      <c r="H298" s="214"/>
      <c r="I298" s="214"/>
      <c r="J298" s="214"/>
      <c r="K298" s="214"/>
      <c r="L298" s="214"/>
      <c r="M298" s="214"/>
      <c r="N298" s="214"/>
      <c r="O298" s="214"/>
      <c r="P298" s="214"/>
      <c r="Q298" s="214"/>
      <c r="R298" s="214"/>
      <c r="S298" s="214"/>
      <c r="T298" s="214"/>
      <c r="U298" s="214"/>
      <c r="V298" s="214"/>
      <c r="W298" s="214"/>
      <c r="X298" s="214"/>
      <c r="Y298" s="214"/>
      <c r="Z298" s="214"/>
    </row>
    <row r="299" customFormat="false" ht="12.75" hidden="false" customHeight="true" outlineLevel="0" collapsed="false">
      <c r="A299" s="215"/>
      <c r="B299" s="215"/>
      <c r="C299" s="215"/>
      <c r="D299" s="214"/>
      <c r="E299" s="214"/>
      <c r="F299" s="249"/>
      <c r="G299" s="214"/>
      <c r="H299" s="214"/>
      <c r="I299" s="214"/>
      <c r="J299" s="214"/>
      <c r="K299" s="214"/>
      <c r="L299" s="214"/>
      <c r="M299" s="214"/>
      <c r="N299" s="214"/>
      <c r="O299" s="214"/>
      <c r="P299" s="214"/>
      <c r="Q299" s="214"/>
      <c r="R299" s="214"/>
      <c r="S299" s="214"/>
      <c r="T299" s="214"/>
      <c r="U299" s="214"/>
      <c r="V299" s="214"/>
      <c r="W299" s="214"/>
      <c r="X299" s="214"/>
      <c r="Y299" s="214"/>
      <c r="Z299" s="214"/>
    </row>
    <row r="300" customFormat="false" ht="12.75" hidden="false" customHeight="true" outlineLevel="0" collapsed="false">
      <c r="A300" s="215"/>
      <c r="B300" s="215"/>
      <c r="C300" s="215"/>
      <c r="D300" s="214"/>
      <c r="E300" s="214"/>
      <c r="F300" s="249"/>
      <c r="G300" s="214"/>
      <c r="H300" s="214"/>
      <c r="I300" s="214"/>
      <c r="J300" s="214"/>
      <c r="K300" s="214"/>
      <c r="L300" s="214"/>
      <c r="M300" s="214"/>
      <c r="N300" s="214"/>
      <c r="O300" s="214"/>
      <c r="P300" s="214"/>
      <c r="Q300" s="214"/>
      <c r="R300" s="214"/>
      <c r="S300" s="214"/>
      <c r="T300" s="214"/>
      <c r="U300" s="214"/>
      <c r="V300" s="214"/>
      <c r="W300" s="214"/>
      <c r="X300" s="214"/>
      <c r="Y300" s="214"/>
      <c r="Z300" s="214"/>
    </row>
    <row r="301" customFormat="false" ht="12.75" hidden="false" customHeight="true" outlineLevel="0" collapsed="false">
      <c r="A301" s="215"/>
      <c r="B301" s="215"/>
      <c r="C301" s="215"/>
      <c r="D301" s="214"/>
      <c r="E301" s="214"/>
      <c r="F301" s="249"/>
      <c r="G301" s="214"/>
      <c r="H301" s="214"/>
      <c r="I301" s="214"/>
      <c r="J301" s="214"/>
      <c r="K301" s="214"/>
      <c r="L301" s="214"/>
      <c r="M301" s="214"/>
      <c r="N301" s="214"/>
      <c r="O301" s="214"/>
      <c r="P301" s="214"/>
      <c r="Q301" s="214"/>
      <c r="R301" s="214"/>
      <c r="S301" s="214"/>
      <c r="T301" s="214"/>
      <c r="U301" s="214"/>
      <c r="V301" s="214"/>
      <c r="W301" s="214"/>
      <c r="X301" s="214"/>
      <c r="Y301" s="214"/>
      <c r="Z301" s="214"/>
    </row>
    <row r="302" customFormat="false" ht="12.75" hidden="false" customHeight="true" outlineLevel="0" collapsed="false">
      <c r="A302" s="215"/>
      <c r="B302" s="215"/>
      <c r="C302" s="215"/>
      <c r="D302" s="214"/>
      <c r="E302" s="214"/>
      <c r="F302" s="249"/>
      <c r="G302" s="214"/>
      <c r="H302" s="214"/>
      <c r="I302" s="214"/>
      <c r="J302" s="214"/>
      <c r="K302" s="214"/>
      <c r="L302" s="214"/>
      <c r="M302" s="214"/>
      <c r="N302" s="214"/>
      <c r="O302" s="214"/>
      <c r="P302" s="214"/>
      <c r="Q302" s="214"/>
      <c r="R302" s="214"/>
      <c r="S302" s="214"/>
      <c r="T302" s="214"/>
      <c r="U302" s="214"/>
      <c r="V302" s="214"/>
      <c r="W302" s="214"/>
      <c r="X302" s="214"/>
      <c r="Y302" s="214"/>
      <c r="Z302" s="214"/>
    </row>
    <row r="303" customFormat="false" ht="12.75" hidden="false" customHeight="true" outlineLevel="0" collapsed="false">
      <c r="A303" s="215"/>
      <c r="B303" s="215"/>
      <c r="C303" s="215"/>
      <c r="D303" s="214"/>
      <c r="E303" s="214"/>
      <c r="F303" s="249"/>
      <c r="G303" s="214"/>
      <c r="H303" s="214"/>
      <c r="I303" s="214"/>
      <c r="J303" s="214"/>
      <c r="K303" s="214"/>
      <c r="L303" s="214"/>
      <c r="M303" s="214"/>
      <c r="N303" s="214"/>
      <c r="O303" s="214"/>
      <c r="P303" s="214"/>
      <c r="Q303" s="214"/>
      <c r="R303" s="214"/>
      <c r="S303" s="214"/>
      <c r="T303" s="214"/>
      <c r="U303" s="214"/>
      <c r="V303" s="214"/>
      <c r="W303" s="214"/>
      <c r="X303" s="214"/>
      <c r="Y303" s="214"/>
      <c r="Z303" s="214"/>
    </row>
    <row r="304" customFormat="false" ht="12.75" hidden="false" customHeight="true" outlineLevel="0" collapsed="false">
      <c r="A304" s="215"/>
      <c r="B304" s="215"/>
      <c r="C304" s="215"/>
      <c r="D304" s="214"/>
      <c r="E304" s="214"/>
      <c r="F304" s="249"/>
      <c r="G304" s="214"/>
      <c r="H304" s="214"/>
      <c r="I304" s="214"/>
      <c r="J304" s="214"/>
      <c r="K304" s="214"/>
      <c r="L304" s="214"/>
      <c r="M304" s="214"/>
      <c r="N304" s="214"/>
      <c r="O304" s="214"/>
      <c r="P304" s="214"/>
      <c r="Q304" s="214"/>
      <c r="R304" s="214"/>
      <c r="S304" s="214"/>
      <c r="T304" s="214"/>
      <c r="U304" s="214"/>
      <c r="V304" s="214"/>
      <c r="W304" s="214"/>
      <c r="X304" s="214"/>
      <c r="Y304" s="214"/>
      <c r="Z304" s="214"/>
    </row>
    <row r="305" customFormat="false" ht="12.75" hidden="false" customHeight="true" outlineLevel="0" collapsed="false">
      <c r="A305" s="215"/>
      <c r="B305" s="215"/>
      <c r="C305" s="215"/>
      <c r="D305" s="214"/>
      <c r="E305" s="214"/>
      <c r="F305" s="249"/>
      <c r="G305" s="214"/>
      <c r="H305" s="214"/>
      <c r="I305" s="214"/>
      <c r="J305" s="214"/>
      <c r="K305" s="214"/>
      <c r="L305" s="214"/>
      <c r="M305" s="214"/>
      <c r="N305" s="214"/>
      <c r="O305" s="214"/>
      <c r="P305" s="214"/>
      <c r="Q305" s="214"/>
      <c r="R305" s="214"/>
      <c r="S305" s="214"/>
      <c r="T305" s="214"/>
      <c r="U305" s="214"/>
      <c r="V305" s="214"/>
      <c r="W305" s="214"/>
      <c r="X305" s="214"/>
      <c r="Y305" s="214"/>
      <c r="Z305" s="214"/>
    </row>
    <row r="306" customFormat="false" ht="12.75" hidden="false" customHeight="true" outlineLevel="0" collapsed="false">
      <c r="A306" s="215"/>
      <c r="B306" s="215"/>
      <c r="C306" s="215"/>
      <c r="D306" s="214"/>
      <c r="E306" s="214"/>
      <c r="F306" s="249"/>
      <c r="G306" s="214"/>
      <c r="H306" s="214"/>
      <c r="I306" s="214"/>
      <c r="J306" s="214"/>
      <c r="K306" s="214"/>
      <c r="L306" s="214"/>
      <c r="M306" s="214"/>
      <c r="N306" s="214"/>
      <c r="O306" s="214"/>
      <c r="P306" s="214"/>
      <c r="Q306" s="214"/>
      <c r="R306" s="214"/>
      <c r="S306" s="214"/>
      <c r="T306" s="214"/>
      <c r="U306" s="214"/>
      <c r="V306" s="214"/>
      <c r="W306" s="214"/>
      <c r="X306" s="214"/>
      <c r="Y306" s="214"/>
      <c r="Z306" s="214"/>
    </row>
    <row r="307" customFormat="false" ht="12.75" hidden="false" customHeight="true" outlineLevel="0" collapsed="false">
      <c r="A307" s="215"/>
      <c r="B307" s="215"/>
      <c r="C307" s="215"/>
      <c r="D307" s="214"/>
      <c r="E307" s="214"/>
      <c r="F307" s="249"/>
      <c r="G307" s="214"/>
      <c r="H307" s="214"/>
      <c r="I307" s="214"/>
      <c r="J307" s="214"/>
      <c r="K307" s="214"/>
      <c r="L307" s="214"/>
      <c r="M307" s="214"/>
      <c r="N307" s="214"/>
      <c r="O307" s="214"/>
      <c r="P307" s="214"/>
      <c r="Q307" s="214"/>
      <c r="R307" s="214"/>
      <c r="S307" s="214"/>
      <c r="T307" s="214"/>
      <c r="U307" s="214"/>
      <c r="V307" s="214"/>
      <c r="W307" s="214"/>
      <c r="X307" s="214"/>
      <c r="Y307" s="214"/>
      <c r="Z307" s="214"/>
    </row>
    <row r="308" customFormat="false" ht="12.75" hidden="false" customHeight="true" outlineLevel="0" collapsed="false">
      <c r="A308" s="215"/>
      <c r="B308" s="215"/>
      <c r="C308" s="215"/>
      <c r="D308" s="214"/>
      <c r="E308" s="214"/>
      <c r="F308" s="249"/>
      <c r="G308" s="214"/>
      <c r="H308" s="214"/>
      <c r="I308" s="214"/>
      <c r="J308" s="214"/>
      <c r="K308" s="214"/>
      <c r="L308" s="214"/>
      <c r="M308" s="214"/>
      <c r="N308" s="214"/>
      <c r="O308" s="214"/>
      <c r="P308" s="214"/>
      <c r="Q308" s="214"/>
      <c r="R308" s="214"/>
      <c r="S308" s="214"/>
      <c r="T308" s="214"/>
      <c r="U308" s="214"/>
      <c r="V308" s="214"/>
      <c r="W308" s="214"/>
      <c r="X308" s="214"/>
      <c r="Y308" s="214"/>
      <c r="Z308" s="214"/>
    </row>
    <row r="309" customFormat="false" ht="12.75" hidden="false" customHeight="true" outlineLevel="0" collapsed="false">
      <c r="A309" s="215"/>
      <c r="B309" s="215"/>
      <c r="C309" s="215"/>
      <c r="D309" s="214"/>
      <c r="E309" s="214"/>
      <c r="F309" s="249"/>
      <c r="G309" s="214"/>
      <c r="H309" s="214"/>
      <c r="I309" s="214"/>
      <c r="J309" s="214"/>
      <c r="K309" s="214"/>
      <c r="L309" s="214"/>
      <c r="M309" s="214"/>
      <c r="N309" s="214"/>
      <c r="O309" s="214"/>
      <c r="P309" s="214"/>
      <c r="Q309" s="214"/>
      <c r="R309" s="214"/>
      <c r="S309" s="214"/>
      <c r="T309" s="214"/>
      <c r="U309" s="214"/>
      <c r="V309" s="214"/>
      <c r="W309" s="214"/>
      <c r="X309" s="214"/>
      <c r="Y309" s="214"/>
      <c r="Z309" s="214"/>
    </row>
    <row r="310" customFormat="false" ht="12.75" hidden="false" customHeight="true" outlineLevel="0" collapsed="false">
      <c r="A310" s="215"/>
      <c r="B310" s="215"/>
      <c r="C310" s="215"/>
      <c r="D310" s="214"/>
      <c r="E310" s="214"/>
      <c r="F310" s="249"/>
      <c r="G310" s="214"/>
      <c r="H310" s="214"/>
      <c r="I310" s="214"/>
      <c r="J310" s="214"/>
      <c r="K310" s="214"/>
      <c r="L310" s="214"/>
      <c r="M310" s="214"/>
      <c r="N310" s="214"/>
      <c r="O310" s="214"/>
      <c r="P310" s="214"/>
      <c r="Q310" s="214"/>
      <c r="R310" s="214"/>
      <c r="S310" s="214"/>
      <c r="T310" s="214"/>
      <c r="U310" s="214"/>
      <c r="V310" s="214"/>
      <c r="W310" s="214"/>
      <c r="X310" s="214"/>
      <c r="Y310" s="214"/>
      <c r="Z310" s="214"/>
    </row>
    <row r="311" customFormat="false" ht="12.75" hidden="false" customHeight="true" outlineLevel="0" collapsed="false">
      <c r="A311" s="215"/>
      <c r="B311" s="215"/>
      <c r="C311" s="215"/>
      <c r="D311" s="214"/>
      <c r="E311" s="214"/>
      <c r="F311" s="249"/>
      <c r="G311" s="214"/>
      <c r="H311" s="214"/>
      <c r="I311" s="214"/>
      <c r="J311" s="214"/>
      <c r="K311" s="214"/>
      <c r="L311" s="214"/>
      <c r="M311" s="214"/>
      <c r="N311" s="214"/>
      <c r="O311" s="214"/>
      <c r="P311" s="214"/>
      <c r="Q311" s="214"/>
      <c r="R311" s="214"/>
      <c r="S311" s="214"/>
      <c r="T311" s="214"/>
      <c r="U311" s="214"/>
      <c r="V311" s="214"/>
      <c r="W311" s="214"/>
      <c r="X311" s="214"/>
      <c r="Y311" s="214"/>
      <c r="Z311" s="214"/>
    </row>
    <row r="312" customFormat="false" ht="12.75" hidden="false" customHeight="true" outlineLevel="0" collapsed="false">
      <c r="A312" s="215"/>
      <c r="B312" s="215"/>
      <c r="C312" s="215"/>
      <c r="D312" s="214"/>
      <c r="E312" s="214"/>
      <c r="F312" s="249"/>
      <c r="G312" s="214"/>
      <c r="H312" s="214"/>
      <c r="I312" s="214"/>
      <c r="J312" s="214"/>
      <c r="K312" s="214"/>
      <c r="L312" s="214"/>
      <c r="M312" s="214"/>
      <c r="N312" s="214"/>
      <c r="O312" s="214"/>
      <c r="P312" s="214"/>
      <c r="Q312" s="214"/>
      <c r="R312" s="214"/>
      <c r="S312" s="214"/>
      <c r="T312" s="214"/>
      <c r="U312" s="214"/>
      <c r="V312" s="214"/>
      <c r="W312" s="214"/>
      <c r="X312" s="214"/>
      <c r="Y312" s="214"/>
      <c r="Z312" s="214"/>
    </row>
    <row r="313" customFormat="false" ht="12.75" hidden="false" customHeight="true" outlineLevel="0" collapsed="false">
      <c r="A313" s="215"/>
      <c r="B313" s="215"/>
      <c r="C313" s="215"/>
      <c r="D313" s="214"/>
      <c r="E313" s="214"/>
      <c r="F313" s="249"/>
      <c r="G313" s="214"/>
      <c r="H313" s="214"/>
      <c r="I313" s="214"/>
      <c r="J313" s="214"/>
      <c r="K313" s="214"/>
      <c r="L313" s="214"/>
      <c r="M313" s="214"/>
      <c r="N313" s="214"/>
      <c r="O313" s="214"/>
      <c r="P313" s="214"/>
      <c r="Q313" s="214"/>
      <c r="R313" s="214"/>
      <c r="S313" s="214"/>
      <c r="T313" s="214"/>
      <c r="U313" s="214"/>
      <c r="V313" s="214"/>
      <c r="W313" s="214"/>
      <c r="X313" s="214"/>
      <c r="Y313" s="214"/>
      <c r="Z313" s="214"/>
    </row>
    <row r="314" customFormat="false" ht="12.75" hidden="false" customHeight="true" outlineLevel="0" collapsed="false">
      <c r="A314" s="215"/>
      <c r="B314" s="215"/>
      <c r="C314" s="215"/>
      <c r="D314" s="214"/>
      <c r="E314" s="214"/>
      <c r="F314" s="249"/>
      <c r="G314" s="214"/>
      <c r="H314" s="214"/>
      <c r="I314" s="214"/>
      <c r="J314" s="214"/>
      <c r="K314" s="214"/>
      <c r="L314" s="214"/>
      <c r="M314" s="214"/>
      <c r="N314" s="214"/>
      <c r="O314" s="214"/>
      <c r="P314" s="214"/>
      <c r="Q314" s="214"/>
      <c r="R314" s="214"/>
      <c r="S314" s="214"/>
      <c r="T314" s="214"/>
      <c r="U314" s="214"/>
      <c r="V314" s="214"/>
      <c r="W314" s="214"/>
      <c r="X314" s="214"/>
      <c r="Y314" s="214"/>
      <c r="Z314" s="214"/>
    </row>
    <row r="315" customFormat="false" ht="12.75" hidden="false" customHeight="true" outlineLevel="0" collapsed="false">
      <c r="A315" s="215"/>
      <c r="B315" s="215"/>
      <c r="C315" s="215"/>
      <c r="D315" s="214"/>
      <c r="E315" s="214"/>
      <c r="F315" s="249"/>
      <c r="G315" s="214"/>
      <c r="H315" s="214"/>
      <c r="I315" s="214"/>
      <c r="J315" s="214"/>
      <c r="K315" s="214"/>
      <c r="L315" s="214"/>
      <c r="M315" s="214"/>
      <c r="N315" s="214"/>
      <c r="O315" s="214"/>
      <c r="P315" s="214"/>
      <c r="Q315" s="214"/>
      <c r="R315" s="214"/>
      <c r="S315" s="214"/>
      <c r="T315" s="214"/>
      <c r="U315" s="214"/>
      <c r="V315" s="214"/>
      <c r="W315" s="214"/>
      <c r="X315" s="214"/>
      <c r="Y315" s="214"/>
      <c r="Z315" s="214"/>
    </row>
    <row r="316" customFormat="false" ht="12.75" hidden="false" customHeight="true" outlineLevel="0" collapsed="false">
      <c r="A316" s="215"/>
      <c r="B316" s="215"/>
      <c r="C316" s="215"/>
      <c r="D316" s="214"/>
      <c r="E316" s="214"/>
      <c r="F316" s="249"/>
      <c r="G316" s="214"/>
      <c r="H316" s="214"/>
      <c r="I316" s="214"/>
      <c r="J316" s="214"/>
      <c r="K316" s="214"/>
      <c r="L316" s="214"/>
      <c r="M316" s="214"/>
      <c r="N316" s="214"/>
      <c r="O316" s="214"/>
      <c r="P316" s="214"/>
      <c r="Q316" s="214"/>
      <c r="R316" s="214"/>
      <c r="S316" s="214"/>
      <c r="T316" s="214"/>
      <c r="U316" s="214"/>
      <c r="V316" s="214"/>
      <c r="W316" s="214"/>
      <c r="X316" s="214"/>
      <c r="Y316" s="214"/>
      <c r="Z316" s="214"/>
    </row>
    <row r="317" customFormat="false" ht="12.75" hidden="false" customHeight="true" outlineLevel="0" collapsed="false">
      <c r="A317" s="215"/>
      <c r="B317" s="215"/>
      <c r="C317" s="215"/>
      <c r="D317" s="214"/>
      <c r="E317" s="214"/>
      <c r="F317" s="249"/>
      <c r="G317" s="214"/>
      <c r="H317" s="214"/>
      <c r="I317" s="214"/>
      <c r="J317" s="214"/>
      <c r="K317" s="214"/>
      <c r="L317" s="214"/>
      <c r="M317" s="214"/>
      <c r="N317" s="214"/>
      <c r="O317" s="214"/>
      <c r="P317" s="214"/>
      <c r="Q317" s="214"/>
      <c r="R317" s="214"/>
      <c r="S317" s="214"/>
      <c r="T317" s="214"/>
      <c r="U317" s="214"/>
      <c r="V317" s="214"/>
      <c r="W317" s="214"/>
      <c r="X317" s="214"/>
      <c r="Y317" s="214"/>
      <c r="Z317" s="214"/>
    </row>
    <row r="318" customFormat="false" ht="12.75" hidden="false" customHeight="true" outlineLevel="0" collapsed="false">
      <c r="A318" s="215"/>
      <c r="B318" s="215"/>
      <c r="C318" s="215"/>
      <c r="D318" s="214"/>
      <c r="E318" s="214"/>
      <c r="F318" s="249"/>
      <c r="G318" s="214"/>
      <c r="H318" s="214"/>
      <c r="I318" s="214"/>
      <c r="J318" s="214"/>
      <c r="K318" s="214"/>
      <c r="L318" s="214"/>
      <c r="M318" s="214"/>
      <c r="N318" s="214"/>
      <c r="O318" s="214"/>
      <c r="P318" s="214"/>
      <c r="Q318" s="214"/>
      <c r="R318" s="214"/>
      <c r="S318" s="214"/>
      <c r="T318" s="214"/>
      <c r="U318" s="214"/>
      <c r="V318" s="214"/>
      <c r="W318" s="214"/>
      <c r="X318" s="214"/>
      <c r="Y318" s="214"/>
      <c r="Z318" s="214"/>
    </row>
    <row r="319" customFormat="false" ht="12.75" hidden="false" customHeight="true" outlineLevel="0" collapsed="false">
      <c r="A319" s="215"/>
      <c r="B319" s="215"/>
      <c r="C319" s="215"/>
      <c r="D319" s="214"/>
      <c r="E319" s="214"/>
      <c r="F319" s="249"/>
      <c r="G319" s="214"/>
      <c r="H319" s="214"/>
      <c r="I319" s="214"/>
      <c r="J319" s="214"/>
      <c r="K319" s="214"/>
      <c r="L319" s="214"/>
      <c r="M319" s="214"/>
      <c r="N319" s="214"/>
      <c r="O319" s="214"/>
      <c r="P319" s="214"/>
      <c r="Q319" s="214"/>
      <c r="R319" s="214"/>
      <c r="S319" s="214"/>
      <c r="T319" s="214"/>
      <c r="U319" s="214"/>
      <c r="V319" s="214"/>
      <c r="W319" s="214"/>
      <c r="X319" s="214"/>
      <c r="Y319" s="214"/>
      <c r="Z319" s="214"/>
    </row>
    <row r="320" customFormat="false" ht="12.75" hidden="false" customHeight="true" outlineLevel="0" collapsed="false">
      <c r="A320" s="215"/>
      <c r="B320" s="215"/>
      <c r="C320" s="215"/>
      <c r="D320" s="214"/>
      <c r="E320" s="214"/>
      <c r="F320" s="249"/>
      <c r="G320" s="214"/>
      <c r="H320" s="214"/>
      <c r="I320" s="214"/>
      <c r="J320" s="214"/>
      <c r="K320" s="214"/>
      <c r="L320" s="214"/>
      <c r="M320" s="214"/>
      <c r="N320" s="214"/>
      <c r="O320" s="214"/>
      <c r="P320" s="214"/>
      <c r="Q320" s="214"/>
      <c r="R320" s="214"/>
      <c r="S320" s="214"/>
      <c r="T320" s="214"/>
      <c r="U320" s="214"/>
      <c r="V320" s="214"/>
      <c r="W320" s="214"/>
      <c r="X320" s="214"/>
      <c r="Y320" s="214"/>
      <c r="Z320" s="214"/>
    </row>
    <row r="321" customFormat="false" ht="12.75" hidden="false" customHeight="true" outlineLevel="0" collapsed="false">
      <c r="A321" s="215"/>
      <c r="B321" s="215"/>
      <c r="C321" s="215"/>
      <c r="D321" s="214"/>
      <c r="E321" s="214"/>
      <c r="F321" s="249"/>
      <c r="G321" s="214"/>
      <c r="H321" s="214"/>
      <c r="I321" s="214"/>
      <c r="J321" s="214"/>
      <c r="K321" s="214"/>
      <c r="L321" s="214"/>
      <c r="M321" s="214"/>
      <c r="N321" s="214"/>
      <c r="O321" s="214"/>
      <c r="P321" s="214"/>
      <c r="Q321" s="214"/>
      <c r="R321" s="214"/>
      <c r="S321" s="214"/>
      <c r="T321" s="214"/>
      <c r="U321" s="214"/>
      <c r="V321" s="214"/>
      <c r="W321" s="214"/>
      <c r="X321" s="214"/>
      <c r="Y321" s="214"/>
      <c r="Z321" s="214"/>
    </row>
    <row r="322" customFormat="false" ht="12.75" hidden="false" customHeight="true" outlineLevel="0" collapsed="false">
      <c r="A322" s="215"/>
      <c r="B322" s="215"/>
      <c r="C322" s="215"/>
      <c r="D322" s="214"/>
      <c r="E322" s="214"/>
      <c r="F322" s="249"/>
      <c r="G322" s="214"/>
      <c r="H322" s="214"/>
      <c r="I322" s="214"/>
      <c r="J322" s="214"/>
      <c r="K322" s="214"/>
      <c r="L322" s="214"/>
      <c r="M322" s="214"/>
      <c r="N322" s="214"/>
      <c r="O322" s="214"/>
      <c r="P322" s="214"/>
      <c r="Q322" s="214"/>
      <c r="R322" s="214"/>
      <c r="S322" s="214"/>
      <c r="T322" s="214"/>
      <c r="U322" s="214"/>
      <c r="V322" s="214"/>
      <c r="W322" s="214"/>
      <c r="X322" s="214"/>
      <c r="Y322" s="214"/>
      <c r="Z322" s="214"/>
    </row>
    <row r="323" customFormat="false" ht="12.75" hidden="false" customHeight="true" outlineLevel="0" collapsed="false">
      <c r="A323" s="215"/>
      <c r="B323" s="215"/>
      <c r="C323" s="215"/>
      <c r="D323" s="214"/>
      <c r="E323" s="214"/>
      <c r="F323" s="249"/>
      <c r="G323" s="214"/>
      <c r="H323" s="214"/>
      <c r="I323" s="214"/>
      <c r="J323" s="214"/>
      <c r="K323" s="214"/>
      <c r="L323" s="214"/>
      <c r="M323" s="214"/>
      <c r="N323" s="214"/>
      <c r="O323" s="214"/>
      <c r="P323" s="214"/>
      <c r="Q323" s="214"/>
      <c r="R323" s="214"/>
      <c r="S323" s="214"/>
      <c r="T323" s="214"/>
      <c r="U323" s="214"/>
      <c r="V323" s="214"/>
      <c r="W323" s="214"/>
      <c r="X323" s="214"/>
      <c r="Y323" s="214"/>
      <c r="Z323" s="214"/>
    </row>
    <row r="324" customFormat="false" ht="12.75" hidden="false" customHeight="true" outlineLevel="0" collapsed="false">
      <c r="A324" s="215"/>
      <c r="B324" s="215"/>
      <c r="C324" s="215"/>
      <c r="D324" s="214"/>
      <c r="E324" s="214"/>
      <c r="F324" s="249"/>
      <c r="G324" s="214"/>
      <c r="H324" s="214"/>
      <c r="I324" s="214"/>
      <c r="J324" s="214"/>
      <c r="K324" s="214"/>
      <c r="L324" s="214"/>
      <c r="M324" s="214"/>
      <c r="N324" s="214"/>
      <c r="O324" s="214"/>
      <c r="P324" s="214"/>
      <c r="Q324" s="214"/>
      <c r="R324" s="214"/>
      <c r="S324" s="214"/>
      <c r="T324" s="214"/>
      <c r="U324" s="214"/>
      <c r="V324" s="214"/>
      <c r="W324" s="214"/>
      <c r="X324" s="214"/>
      <c r="Y324" s="214"/>
      <c r="Z324" s="214"/>
    </row>
    <row r="325" customFormat="false" ht="12.75" hidden="false" customHeight="true" outlineLevel="0" collapsed="false">
      <c r="A325" s="215"/>
      <c r="B325" s="215"/>
      <c r="C325" s="215"/>
      <c r="D325" s="214"/>
      <c r="E325" s="214"/>
      <c r="F325" s="249"/>
      <c r="G325" s="214"/>
      <c r="H325" s="214"/>
      <c r="I325" s="214"/>
      <c r="J325" s="214"/>
      <c r="K325" s="214"/>
      <c r="L325" s="214"/>
      <c r="M325" s="214"/>
      <c r="N325" s="214"/>
      <c r="O325" s="214"/>
      <c r="P325" s="214"/>
      <c r="Q325" s="214"/>
      <c r="R325" s="214"/>
      <c r="S325" s="214"/>
      <c r="T325" s="214"/>
      <c r="U325" s="214"/>
      <c r="V325" s="214"/>
      <c r="W325" s="214"/>
      <c r="X325" s="214"/>
      <c r="Y325" s="214"/>
      <c r="Z325" s="214"/>
    </row>
    <row r="326" customFormat="false" ht="12.75" hidden="false" customHeight="true" outlineLevel="0" collapsed="false">
      <c r="A326" s="215"/>
      <c r="B326" s="215"/>
      <c r="C326" s="215"/>
      <c r="D326" s="214"/>
      <c r="E326" s="214"/>
      <c r="F326" s="249"/>
      <c r="G326" s="214"/>
      <c r="H326" s="214"/>
      <c r="I326" s="214"/>
      <c r="J326" s="214"/>
      <c r="K326" s="214"/>
      <c r="L326" s="214"/>
      <c r="M326" s="214"/>
      <c r="N326" s="214"/>
      <c r="O326" s="214"/>
      <c r="P326" s="214"/>
      <c r="Q326" s="214"/>
      <c r="R326" s="214"/>
      <c r="S326" s="214"/>
      <c r="T326" s="214"/>
      <c r="U326" s="214"/>
      <c r="V326" s="214"/>
      <c r="W326" s="214"/>
      <c r="X326" s="214"/>
      <c r="Y326" s="214"/>
      <c r="Z326" s="214"/>
    </row>
    <row r="327" customFormat="false" ht="12.75" hidden="false" customHeight="true" outlineLevel="0" collapsed="false">
      <c r="A327" s="215"/>
      <c r="B327" s="215"/>
      <c r="C327" s="215"/>
      <c r="D327" s="214"/>
      <c r="E327" s="214"/>
      <c r="F327" s="249"/>
      <c r="G327" s="214"/>
      <c r="H327" s="214"/>
      <c r="I327" s="214"/>
      <c r="J327" s="214"/>
      <c r="K327" s="214"/>
      <c r="L327" s="214"/>
      <c r="M327" s="214"/>
      <c r="N327" s="214"/>
      <c r="O327" s="214"/>
      <c r="P327" s="214"/>
      <c r="Q327" s="214"/>
      <c r="R327" s="214"/>
      <c r="S327" s="214"/>
      <c r="T327" s="214"/>
      <c r="U327" s="214"/>
      <c r="V327" s="214"/>
      <c r="W327" s="214"/>
      <c r="X327" s="214"/>
      <c r="Y327" s="214"/>
      <c r="Z327" s="214"/>
    </row>
    <row r="328" customFormat="false" ht="12.75" hidden="false" customHeight="true" outlineLevel="0" collapsed="false">
      <c r="A328" s="215"/>
      <c r="B328" s="215"/>
      <c r="C328" s="215"/>
      <c r="D328" s="214"/>
      <c r="E328" s="214"/>
      <c r="F328" s="249"/>
      <c r="G328" s="214"/>
      <c r="H328" s="214"/>
      <c r="I328" s="214"/>
      <c r="J328" s="214"/>
      <c r="K328" s="214"/>
      <c r="L328" s="214"/>
      <c r="M328" s="214"/>
      <c r="N328" s="214"/>
      <c r="O328" s="214"/>
      <c r="P328" s="214"/>
      <c r="Q328" s="214"/>
      <c r="R328" s="214"/>
      <c r="S328" s="214"/>
      <c r="T328" s="214"/>
      <c r="U328" s="214"/>
      <c r="V328" s="214"/>
      <c r="W328" s="214"/>
      <c r="X328" s="214"/>
      <c r="Y328" s="214"/>
      <c r="Z328" s="214"/>
    </row>
    <row r="329" customFormat="false" ht="12.75" hidden="false" customHeight="true" outlineLevel="0" collapsed="false">
      <c r="A329" s="215"/>
      <c r="B329" s="215"/>
      <c r="C329" s="215"/>
      <c r="D329" s="214"/>
      <c r="E329" s="214"/>
      <c r="F329" s="249"/>
      <c r="G329" s="214"/>
      <c r="H329" s="214"/>
      <c r="I329" s="214"/>
      <c r="J329" s="214"/>
      <c r="K329" s="214"/>
      <c r="L329" s="214"/>
      <c r="M329" s="214"/>
      <c r="N329" s="214"/>
      <c r="O329" s="214"/>
      <c r="P329" s="214"/>
      <c r="Q329" s="214"/>
      <c r="R329" s="214"/>
      <c r="S329" s="214"/>
      <c r="T329" s="214"/>
      <c r="U329" s="214"/>
      <c r="V329" s="214"/>
      <c r="W329" s="214"/>
      <c r="X329" s="214"/>
      <c r="Y329" s="214"/>
      <c r="Z329" s="214"/>
    </row>
    <row r="330" customFormat="false" ht="12.75" hidden="false" customHeight="true" outlineLevel="0" collapsed="false">
      <c r="A330" s="215"/>
      <c r="B330" s="215"/>
      <c r="C330" s="215"/>
      <c r="D330" s="214"/>
      <c r="E330" s="214"/>
      <c r="F330" s="249"/>
      <c r="G330" s="214"/>
      <c r="H330" s="214"/>
      <c r="I330" s="214"/>
      <c r="J330" s="214"/>
      <c r="K330" s="214"/>
      <c r="L330" s="214"/>
      <c r="M330" s="214"/>
      <c r="N330" s="214"/>
      <c r="O330" s="214"/>
      <c r="P330" s="214"/>
      <c r="Q330" s="214"/>
      <c r="R330" s="214"/>
      <c r="S330" s="214"/>
      <c r="T330" s="214"/>
      <c r="U330" s="214"/>
      <c r="V330" s="214"/>
      <c r="W330" s="214"/>
      <c r="X330" s="214"/>
      <c r="Y330" s="214"/>
      <c r="Z330" s="214"/>
    </row>
    <row r="331" customFormat="false" ht="12.75" hidden="false" customHeight="true" outlineLevel="0" collapsed="false">
      <c r="A331" s="215"/>
      <c r="B331" s="215"/>
      <c r="C331" s="215"/>
      <c r="D331" s="214"/>
      <c r="E331" s="214"/>
      <c r="F331" s="249"/>
      <c r="G331" s="214"/>
      <c r="H331" s="214"/>
      <c r="I331" s="214"/>
      <c r="J331" s="214"/>
      <c r="K331" s="214"/>
      <c r="L331" s="214"/>
      <c r="M331" s="214"/>
      <c r="N331" s="214"/>
      <c r="O331" s="214"/>
      <c r="P331" s="214"/>
      <c r="Q331" s="214"/>
      <c r="R331" s="214"/>
      <c r="S331" s="214"/>
      <c r="T331" s="214"/>
      <c r="U331" s="214"/>
      <c r="V331" s="214"/>
      <c r="W331" s="214"/>
      <c r="X331" s="214"/>
      <c r="Y331" s="214"/>
      <c r="Z331" s="214"/>
    </row>
    <row r="332" customFormat="false" ht="12.75" hidden="false" customHeight="true" outlineLevel="0" collapsed="false">
      <c r="A332" s="215"/>
      <c r="B332" s="215"/>
      <c r="C332" s="215"/>
      <c r="D332" s="214"/>
      <c r="E332" s="214"/>
      <c r="F332" s="249"/>
      <c r="G332" s="214"/>
      <c r="H332" s="214"/>
      <c r="I332" s="214"/>
      <c r="J332" s="214"/>
      <c r="K332" s="214"/>
      <c r="L332" s="214"/>
      <c r="M332" s="214"/>
      <c r="N332" s="214"/>
      <c r="O332" s="214"/>
      <c r="P332" s="214"/>
      <c r="Q332" s="214"/>
      <c r="R332" s="214"/>
      <c r="S332" s="214"/>
      <c r="T332" s="214"/>
      <c r="U332" s="214"/>
      <c r="V332" s="214"/>
      <c r="W332" s="214"/>
      <c r="X332" s="214"/>
      <c r="Y332" s="214"/>
      <c r="Z332" s="214"/>
    </row>
    <row r="333" customFormat="false" ht="12.75" hidden="false" customHeight="true" outlineLevel="0" collapsed="false">
      <c r="A333" s="215"/>
      <c r="B333" s="215"/>
      <c r="C333" s="215"/>
      <c r="D333" s="214"/>
      <c r="E333" s="214"/>
      <c r="F333" s="249"/>
      <c r="G333" s="214"/>
      <c r="H333" s="214"/>
      <c r="I333" s="214"/>
      <c r="J333" s="214"/>
      <c r="K333" s="214"/>
      <c r="L333" s="214"/>
      <c r="M333" s="214"/>
      <c r="N333" s="214"/>
      <c r="O333" s="214"/>
      <c r="P333" s="214"/>
      <c r="Q333" s="214"/>
      <c r="R333" s="214"/>
      <c r="S333" s="214"/>
      <c r="T333" s="214"/>
      <c r="U333" s="214"/>
      <c r="V333" s="214"/>
      <c r="W333" s="214"/>
      <c r="X333" s="214"/>
      <c r="Y333" s="214"/>
      <c r="Z333" s="214"/>
    </row>
    <row r="334" customFormat="false" ht="12.75" hidden="false" customHeight="true" outlineLevel="0" collapsed="false">
      <c r="A334" s="215"/>
      <c r="B334" s="215"/>
      <c r="C334" s="215"/>
      <c r="D334" s="214"/>
      <c r="E334" s="214"/>
      <c r="F334" s="249"/>
      <c r="G334" s="214"/>
      <c r="H334" s="214"/>
      <c r="I334" s="214"/>
      <c r="J334" s="214"/>
      <c r="K334" s="214"/>
      <c r="L334" s="214"/>
      <c r="M334" s="214"/>
      <c r="N334" s="214"/>
      <c r="O334" s="214"/>
      <c r="P334" s="214"/>
      <c r="Q334" s="214"/>
      <c r="R334" s="214"/>
      <c r="S334" s="214"/>
      <c r="T334" s="214"/>
      <c r="U334" s="214"/>
      <c r="V334" s="214"/>
      <c r="W334" s="214"/>
      <c r="X334" s="214"/>
      <c r="Y334" s="214"/>
      <c r="Z334" s="214"/>
    </row>
    <row r="335" customFormat="false" ht="12.75" hidden="false" customHeight="true" outlineLevel="0" collapsed="false">
      <c r="A335" s="215"/>
      <c r="B335" s="215"/>
      <c r="C335" s="215"/>
      <c r="D335" s="214"/>
      <c r="E335" s="214"/>
      <c r="F335" s="249"/>
      <c r="G335" s="214"/>
      <c r="H335" s="214"/>
      <c r="I335" s="214"/>
      <c r="J335" s="214"/>
      <c r="K335" s="214"/>
      <c r="L335" s="214"/>
      <c r="M335" s="214"/>
      <c r="N335" s="214"/>
      <c r="O335" s="214"/>
      <c r="P335" s="214"/>
      <c r="Q335" s="214"/>
      <c r="R335" s="214"/>
      <c r="S335" s="214"/>
      <c r="T335" s="214"/>
      <c r="U335" s="214"/>
      <c r="V335" s="214"/>
      <c r="W335" s="214"/>
      <c r="X335" s="214"/>
      <c r="Y335" s="214"/>
      <c r="Z335" s="214"/>
    </row>
    <row r="336" customFormat="false" ht="12.75" hidden="false" customHeight="true" outlineLevel="0" collapsed="false">
      <c r="A336" s="215"/>
      <c r="B336" s="215"/>
      <c r="C336" s="215"/>
      <c r="D336" s="214"/>
      <c r="E336" s="214"/>
      <c r="F336" s="249"/>
      <c r="G336" s="214"/>
      <c r="H336" s="214"/>
      <c r="I336" s="214"/>
      <c r="J336" s="214"/>
      <c r="K336" s="214"/>
      <c r="L336" s="214"/>
      <c r="M336" s="214"/>
      <c r="N336" s="214"/>
      <c r="O336" s="214"/>
      <c r="P336" s="214"/>
      <c r="Q336" s="214"/>
      <c r="R336" s="214"/>
      <c r="S336" s="214"/>
      <c r="T336" s="214"/>
      <c r="U336" s="214"/>
      <c r="V336" s="214"/>
      <c r="W336" s="214"/>
      <c r="X336" s="214"/>
      <c r="Y336" s="214"/>
      <c r="Z336" s="214"/>
    </row>
    <row r="337" customFormat="false" ht="12.75" hidden="false" customHeight="true" outlineLevel="0" collapsed="false">
      <c r="A337" s="215"/>
      <c r="B337" s="215"/>
      <c r="C337" s="215"/>
      <c r="D337" s="214"/>
      <c r="E337" s="214"/>
      <c r="F337" s="249"/>
      <c r="G337" s="214"/>
      <c r="H337" s="214"/>
      <c r="I337" s="214"/>
      <c r="J337" s="214"/>
      <c r="K337" s="214"/>
      <c r="L337" s="214"/>
      <c r="M337" s="214"/>
      <c r="N337" s="214"/>
      <c r="O337" s="214"/>
      <c r="P337" s="214"/>
      <c r="Q337" s="214"/>
      <c r="R337" s="214"/>
      <c r="S337" s="214"/>
      <c r="T337" s="214"/>
      <c r="U337" s="214"/>
      <c r="V337" s="214"/>
      <c r="W337" s="214"/>
      <c r="X337" s="214"/>
      <c r="Y337" s="214"/>
      <c r="Z337" s="214"/>
    </row>
    <row r="338" customFormat="false" ht="12.75" hidden="false" customHeight="true" outlineLevel="0" collapsed="false">
      <c r="A338" s="215"/>
      <c r="B338" s="215"/>
      <c r="C338" s="215"/>
      <c r="D338" s="214"/>
      <c r="E338" s="214"/>
      <c r="F338" s="249"/>
      <c r="G338" s="214"/>
      <c r="H338" s="214"/>
      <c r="I338" s="214"/>
      <c r="J338" s="214"/>
      <c r="K338" s="214"/>
      <c r="L338" s="214"/>
      <c r="M338" s="214"/>
      <c r="N338" s="214"/>
      <c r="O338" s="214"/>
      <c r="P338" s="214"/>
      <c r="Q338" s="214"/>
      <c r="R338" s="214"/>
      <c r="S338" s="214"/>
      <c r="T338" s="214"/>
      <c r="U338" s="214"/>
      <c r="V338" s="214"/>
      <c r="W338" s="214"/>
      <c r="X338" s="214"/>
      <c r="Y338" s="214"/>
      <c r="Z338" s="214"/>
    </row>
    <row r="339" customFormat="false" ht="12.75" hidden="false" customHeight="true" outlineLevel="0" collapsed="false">
      <c r="A339" s="215"/>
      <c r="B339" s="215"/>
      <c r="C339" s="215"/>
      <c r="D339" s="214"/>
      <c r="E339" s="214"/>
      <c r="F339" s="249"/>
      <c r="G339" s="214"/>
      <c r="H339" s="214"/>
      <c r="I339" s="214"/>
      <c r="J339" s="214"/>
      <c r="K339" s="214"/>
      <c r="L339" s="214"/>
      <c r="M339" s="214"/>
      <c r="N339" s="214"/>
      <c r="O339" s="214"/>
      <c r="P339" s="214"/>
      <c r="Q339" s="214"/>
      <c r="R339" s="214"/>
      <c r="S339" s="214"/>
      <c r="T339" s="214"/>
      <c r="U339" s="214"/>
      <c r="V339" s="214"/>
      <c r="W339" s="214"/>
      <c r="X339" s="214"/>
      <c r="Y339" s="214"/>
      <c r="Z339" s="214"/>
    </row>
    <row r="340" customFormat="false" ht="12.75" hidden="false" customHeight="true" outlineLevel="0" collapsed="false">
      <c r="A340" s="215"/>
      <c r="B340" s="215"/>
      <c r="C340" s="215"/>
      <c r="D340" s="214"/>
      <c r="E340" s="214"/>
      <c r="F340" s="249"/>
      <c r="G340" s="214"/>
      <c r="H340" s="214"/>
      <c r="I340" s="214"/>
      <c r="J340" s="214"/>
      <c r="K340" s="214"/>
      <c r="L340" s="214"/>
      <c r="M340" s="214"/>
      <c r="N340" s="214"/>
      <c r="O340" s="214"/>
      <c r="P340" s="214"/>
      <c r="Q340" s="214"/>
      <c r="R340" s="214"/>
      <c r="S340" s="214"/>
      <c r="T340" s="214"/>
      <c r="U340" s="214"/>
      <c r="V340" s="214"/>
      <c r="W340" s="214"/>
      <c r="X340" s="214"/>
      <c r="Y340" s="214"/>
      <c r="Z340" s="214"/>
    </row>
    <row r="341" customFormat="false" ht="12.75" hidden="false" customHeight="true" outlineLevel="0" collapsed="false">
      <c r="A341" s="215"/>
      <c r="B341" s="215"/>
      <c r="C341" s="215"/>
      <c r="D341" s="214"/>
      <c r="E341" s="214"/>
      <c r="F341" s="249"/>
      <c r="G341" s="214"/>
      <c r="H341" s="214"/>
      <c r="I341" s="214"/>
      <c r="J341" s="214"/>
      <c r="K341" s="214"/>
      <c r="L341" s="214"/>
      <c r="M341" s="214"/>
      <c r="N341" s="214"/>
      <c r="O341" s="214"/>
      <c r="P341" s="214"/>
      <c r="Q341" s="214"/>
      <c r="R341" s="214"/>
      <c r="S341" s="214"/>
      <c r="T341" s="214"/>
      <c r="U341" s="214"/>
      <c r="V341" s="214"/>
      <c r="W341" s="214"/>
      <c r="X341" s="214"/>
      <c r="Y341" s="214"/>
      <c r="Z341" s="214"/>
    </row>
    <row r="342" customFormat="false" ht="12.75" hidden="false" customHeight="true" outlineLevel="0" collapsed="false">
      <c r="A342" s="215"/>
      <c r="B342" s="215"/>
      <c r="C342" s="215"/>
      <c r="D342" s="214"/>
      <c r="E342" s="214"/>
      <c r="F342" s="249"/>
      <c r="G342" s="214"/>
      <c r="H342" s="214"/>
      <c r="I342" s="214"/>
      <c r="J342" s="214"/>
      <c r="K342" s="214"/>
      <c r="L342" s="214"/>
      <c r="M342" s="214"/>
      <c r="N342" s="214"/>
      <c r="O342" s="214"/>
      <c r="P342" s="214"/>
      <c r="Q342" s="214"/>
      <c r="R342" s="214"/>
      <c r="S342" s="214"/>
      <c r="T342" s="214"/>
      <c r="U342" s="214"/>
      <c r="V342" s="214"/>
      <c r="W342" s="214"/>
      <c r="X342" s="214"/>
      <c r="Y342" s="214"/>
      <c r="Z342" s="214"/>
    </row>
    <row r="343" customFormat="false" ht="12.75" hidden="false" customHeight="true" outlineLevel="0" collapsed="false">
      <c r="A343" s="215"/>
      <c r="B343" s="215"/>
      <c r="C343" s="215"/>
      <c r="D343" s="214"/>
      <c r="E343" s="214"/>
      <c r="F343" s="249"/>
      <c r="G343" s="214"/>
      <c r="H343" s="214"/>
      <c r="I343" s="214"/>
      <c r="J343" s="214"/>
      <c r="K343" s="214"/>
      <c r="L343" s="214"/>
      <c r="M343" s="214"/>
      <c r="N343" s="214"/>
      <c r="O343" s="214"/>
      <c r="P343" s="214"/>
      <c r="Q343" s="214"/>
      <c r="R343" s="214"/>
      <c r="S343" s="214"/>
      <c r="T343" s="214"/>
      <c r="U343" s="214"/>
      <c r="V343" s="214"/>
      <c r="W343" s="214"/>
      <c r="X343" s="214"/>
      <c r="Y343" s="214"/>
      <c r="Z343" s="214"/>
    </row>
    <row r="344" customFormat="false" ht="12.75" hidden="false" customHeight="true" outlineLevel="0" collapsed="false">
      <c r="A344" s="215"/>
      <c r="B344" s="215"/>
      <c r="C344" s="215"/>
      <c r="D344" s="214"/>
      <c r="E344" s="214"/>
      <c r="F344" s="249"/>
      <c r="G344" s="214"/>
      <c r="H344" s="214"/>
      <c r="I344" s="214"/>
      <c r="J344" s="214"/>
      <c r="K344" s="214"/>
      <c r="L344" s="214"/>
      <c r="M344" s="214"/>
      <c r="N344" s="214"/>
      <c r="O344" s="214"/>
      <c r="P344" s="214"/>
      <c r="Q344" s="214"/>
      <c r="R344" s="214"/>
      <c r="S344" s="214"/>
      <c r="T344" s="214"/>
      <c r="U344" s="214"/>
      <c r="V344" s="214"/>
      <c r="W344" s="214"/>
      <c r="X344" s="214"/>
      <c r="Y344" s="214"/>
      <c r="Z344" s="214"/>
    </row>
    <row r="345" customFormat="false" ht="12.75" hidden="false" customHeight="true" outlineLevel="0" collapsed="false">
      <c r="A345" s="215"/>
      <c r="B345" s="215"/>
      <c r="C345" s="215"/>
      <c r="D345" s="214"/>
      <c r="E345" s="214"/>
      <c r="F345" s="249"/>
      <c r="G345" s="214"/>
      <c r="H345" s="214"/>
      <c r="I345" s="214"/>
      <c r="J345" s="214"/>
      <c r="K345" s="214"/>
      <c r="L345" s="214"/>
      <c r="M345" s="214"/>
      <c r="N345" s="214"/>
      <c r="O345" s="214"/>
      <c r="P345" s="214"/>
      <c r="Q345" s="214"/>
      <c r="R345" s="214"/>
      <c r="S345" s="214"/>
      <c r="T345" s="214"/>
      <c r="U345" s="214"/>
      <c r="V345" s="214"/>
      <c r="W345" s="214"/>
      <c r="X345" s="214"/>
      <c r="Y345" s="214"/>
      <c r="Z345" s="214"/>
    </row>
    <row r="346" customFormat="false" ht="12.75" hidden="false" customHeight="true" outlineLevel="0" collapsed="false">
      <c r="A346" s="215"/>
      <c r="B346" s="215"/>
      <c r="C346" s="215"/>
      <c r="D346" s="214"/>
      <c r="E346" s="214"/>
      <c r="F346" s="249"/>
      <c r="G346" s="214"/>
      <c r="H346" s="214"/>
      <c r="I346" s="214"/>
      <c r="J346" s="214"/>
      <c r="K346" s="214"/>
      <c r="L346" s="214"/>
      <c r="M346" s="214"/>
      <c r="N346" s="214"/>
      <c r="O346" s="214"/>
      <c r="P346" s="214"/>
      <c r="Q346" s="214"/>
      <c r="R346" s="214"/>
      <c r="S346" s="214"/>
      <c r="T346" s="214"/>
      <c r="U346" s="214"/>
      <c r="V346" s="214"/>
      <c r="W346" s="214"/>
      <c r="X346" s="214"/>
      <c r="Y346" s="214"/>
      <c r="Z346" s="214"/>
    </row>
    <row r="347" customFormat="false" ht="12.75" hidden="false" customHeight="true" outlineLevel="0" collapsed="false">
      <c r="A347" s="215"/>
      <c r="B347" s="215"/>
      <c r="C347" s="215"/>
      <c r="D347" s="214"/>
      <c r="E347" s="214"/>
      <c r="F347" s="249"/>
      <c r="G347" s="214"/>
      <c r="H347" s="214"/>
      <c r="I347" s="214"/>
      <c r="J347" s="214"/>
      <c r="K347" s="214"/>
      <c r="L347" s="214"/>
      <c r="M347" s="214"/>
      <c r="N347" s="214"/>
      <c r="O347" s="214"/>
      <c r="P347" s="214"/>
      <c r="Q347" s="214"/>
      <c r="R347" s="214"/>
      <c r="S347" s="214"/>
      <c r="T347" s="214"/>
      <c r="U347" s="214"/>
      <c r="V347" s="214"/>
      <c r="W347" s="214"/>
      <c r="X347" s="214"/>
      <c r="Y347" s="214"/>
      <c r="Z347" s="214"/>
    </row>
    <row r="348" customFormat="false" ht="12.75" hidden="false" customHeight="true" outlineLevel="0" collapsed="false">
      <c r="A348" s="215"/>
      <c r="B348" s="215"/>
      <c r="C348" s="215"/>
      <c r="D348" s="214"/>
      <c r="E348" s="214"/>
      <c r="F348" s="249"/>
      <c r="G348" s="214"/>
      <c r="H348" s="214"/>
      <c r="I348" s="214"/>
      <c r="J348" s="214"/>
      <c r="K348" s="214"/>
      <c r="L348" s="214"/>
      <c r="M348" s="214"/>
      <c r="N348" s="214"/>
      <c r="O348" s="214"/>
      <c r="P348" s="214"/>
      <c r="Q348" s="214"/>
      <c r="R348" s="214"/>
      <c r="S348" s="214"/>
      <c r="T348" s="214"/>
      <c r="U348" s="214"/>
      <c r="V348" s="214"/>
      <c r="W348" s="214"/>
      <c r="X348" s="214"/>
      <c r="Y348" s="214"/>
      <c r="Z348" s="214"/>
    </row>
    <row r="349" customFormat="false" ht="12.75" hidden="false" customHeight="true" outlineLevel="0" collapsed="false">
      <c r="A349" s="215"/>
      <c r="B349" s="215"/>
      <c r="C349" s="215"/>
      <c r="D349" s="214"/>
      <c r="E349" s="214"/>
      <c r="F349" s="249"/>
      <c r="G349" s="214"/>
      <c r="H349" s="214"/>
      <c r="I349" s="214"/>
      <c r="J349" s="214"/>
      <c r="K349" s="214"/>
      <c r="L349" s="214"/>
      <c r="M349" s="214"/>
      <c r="N349" s="214"/>
      <c r="O349" s="214"/>
      <c r="P349" s="214"/>
      <c r="Q349" s="214"/>
      <c r="R349" s="214"/>
      <c r="S349" s="214"/>
      <c r="T349" s="214"/>
      <c r="U349" s="214"/>
      <c r="V349" s="214"/>
      <c r="W349" s="214"/>
      <c r="X349" s="214"/>
      <c r="Y349" s="214"/>
      <c r="Z349" s="214"/>
    </row>
    <row r="350" customFormat="false" ht="12.75" hidden="false" customHeight="true" outlineLevel="0" collapsed="false">
      <c r="A350" s="215"/>
      <c r="B350" s="215"/>
      <c r="C350" s="215"/>
      <c r="D350" s="214"/>
      <c r="E350" s="214"/>
      <c r="F350" s="249"/>
      <c r="G350" s="214"/>
      <c r="H350" s="214"/>
      <c r="I350" s="214"/>
      <c r="J350" s="214"/>
      <c r="K350" s="214"/>
      <c r="L350" s="214"/>
      <c r="M350" s="214"/>
      <c r="N350" s="214"/>
      <c r="O350" s="214"/>
      <c r="P350" s="214"/>
      <c r="Q350" s="214"/>
      <c r="R350" s="214"/>
      <c r="S350" s="214"/>
      <c r="T350" s="214"/>
      <c r="U350" s="214"/>
      <c r="V350" s="214"/>
      <c r="W350" s="214"/>
      <c r="X350" s="214"/>
      <c r="Y350" s="214"/>
      <c r="Z350" s="214"/>
    </row>
    <row r="351" customFormat="false" ht="12.75" hidden="false" customHeight="true" outlineLevel="0" collapsed="false">
      <c r="A351" s="215"/>
      <c r="B351" s="215"/>
      <c r="C351" s="215"/>
      <c r="D351" s="214"/>
      <c r="E351" s="214"/>
      <c r="F351" s="249"/>
      <c r="G351" s="214"/>
      <c r="H351" s="214"/>
      <c r="I351" s="214"/>
      <c r="J351" s="214"/>
      <c r="K351" s="214"/>
      <c r="L351" s="214"/>
      <c r="M351" s="214"/>
      <c r="N351" s="214"/>
      <c r="O351" s="214"/>
      <c r="P351" s="214"/>
      <c r="Q351" s="214"/>
      <c r="R351" s="214"/>
      <c r="S351" s="214"/>
      <c r="T351" s="214"/>
      <c r="U351" s="214"/>
      <c r="V351" s="214"/>
      <c r="W351" s="214"/>
      <c r="X351" s="214"/>
      <c r="Y351" s="214"/>
      <c r="Z351" s="214"/>
    </row>
    <row r="352" customFormat="false" ht="12.75" hidden="false" customHeight="true" outlineLevel="0" collapsed="false">
      <c r="A352" s="215"/>
      <c r="B352" s="215"/>
      <c r="C352" s="215"/>
      <c r="D352" s="214"/>
      <c r="E352" s="214"/>
      <c r="F352" s="249"/>
      <c r="G352" s="214"/>
      <c r="H352" s="214"/>
      <c r="I352" s="214"/>
      <c r="J352" s="214"/>
      <c r="K352" s="214"/>
      <c r="L352" s="214"/>
      <c r="M352" s="214"/>
      <c r="N352" s="214"/>
      <c r="O352" s="214"/>
      <c r="P352" s="214"/>
      <c r="Q352" s="214"/>
      <c r="R352" s="214"/>
      <c r="S352" s="214"/>
      <c r="T352" s="214"/>
      <c r="U352" s="214"/>
      <c r="V352" s="214"/>
      <c r="W352" s="214"/>
      <c r="X352" s="214"/>
      <c r="Y352" s="214"/>
      <c r="Z352" s="214"/>
    </row>
    <row r="353" customFormat="false" ht="12.75" hidden="false" customHeight="true" outlineLevel="0" collapsed="false">
      <c r="A353" s="215"/>
      <c r="B353" s="215"/>
      <c r="C353" s="215"/>
      <c r="D353" s="214"/>
      <c r="E353" s="214"/>
      <c r="F353" s="249"/>
      <c r="G353" s="214"/>
      <c r="H353" s="214"/>
      <c r="I353" s="214"/>
      <c r="J353" s="214"/>
      <c r="K353" s="214"/>
      <c r="L353" s="214"/>
      <c r="M353" s="214"/>
      <c r="N353" s="214"/>
      <c r="O353" s="214"/>
      <c r="P353" s="214"/>
      <c r="Q353" s="214"/>
      <c r="R353" s="214"/>
      <c r="S353" s="214"/>
      <c r="T353" s="214"/>
      <c r="U353" s="214"/>
      <c r="V353" s="214"/>
      <c r="W353" s="214"/>
      <c r="X353" s="214"/>
      <c r="Y353" s="214"/>
      <c r="Z353" s="214"/>
    </row>
    <row r="354" customFormat="false" ht="12.75" hidden="false" customHeight="true" outlineLevel="0" collapsed="false">
      <c r="A354" s="215"/>
      <c r="B354" s="215"/>
      <c r="C354" s="215"/>
      <c r="D354" s="214"/>
      <c r="E354" s="214"/>
      <c r="F354" s="249"/>
      <c r="G354" s="214"/>
      <c r="H354" s="214"/>
      <c r="I354" s="214"/>
      <c r="J354" s="214"/>
      <c r="K354" s="214"/>
      <c r="L354" s="214"/>
      <c r="M354" s="214"/>
      <c r="N354" s="214"/>
      <c r="O354" s="214"/>
      <c r="P354" s="214"/>
      <c r="Q354" s="214"/>
      <c r="R354" s="214"/>
      <c r="S354" s="214"/>
      <c r="T354" s="214"/>
      <c r="U354" s="214"/>
      <c r="V354" s="214"/>
      <c r="W354" s="214"/>
      <c r="X354" s="214"/>
      <c r="Y354" s="214"/>
      <c r="Z354" s="214"/>
    </row>
    <row r="355" customFormat="false" ht="12.75" hidden="false" customHeight="true" outlineLevel="0" collapsed="false">
      <c r="A355" s="215"/>
      <c r="B355" s="215"/>
      <c r="C355" s="215"/>
      <c r="D355" s="214"/>
      <c r="E355" s="214"/>
      <c r="F355" s="249"/>
      <c r="G355" s="214"/>
      <c r="H355" s="214"/>
      <c r="I355" s="214"/>
      <c r="J355" s="214"/>
      <c r="K355" s="214"/>
      <c r="L355" s="214"/>
      <c r="M355" s="214"/>
      <c r="N355" s="214"/>
      <c r="O355" s="214"/>
      <c r="P355" s="214"/>
      <c r="Q355" s="214"/>
      <c r="R355" s="214"/>
      <c r="S355" s="214"/>
      <c r="T355" s="214"/>
      <c r="U355" s="214"/>
      <c r="V355" s="214"/>
      <c r="W355" s="214"/>
      <c r="X355" s="214"/>
      <c r="Y355" s="214"/>
      <c r="Z355" s="214"/>
    </row>
    <row r="356" customFormat="false" ht="12.75" hidden="false" customHeight="true" outlineLevel="0" collapsed="false">
      <c r="A356" s="215"/>
      <c r="B356" s="215"/>
      <c r="C356" s="215"/>
      <c r="D356" s="214"/>
      <c r="E356" s="214"/>
      <c r="F356" s="249"/>
      <c r="G356" s="214"/>
      <c r="H356" s="214"/>
      <c r="I356" s="214"/>
      <c r="J356" s="214"/>
      <c r="K356" s="214"/>
      <c r="L356" s="214"/>
      <c r="M356" s="214"/>
      <c r="N356" s="214"/>
      <c r="O356" s="214"/>
      <c r="P356" s="214"/>
      <c r="Q356" s="214"/>
      <c r="R356" s="214"/>
      <c r="S356" s="214"/>
      <c r="T356" s="214"/>
      <c r="U356" s="214"/>
      <c r="V356" s="214"/>
      <c r="W356" s="214"/>
      <c r="X356" s="214"/>
      <c r="Y356" s="214"/>
      <c r="Z356" s="214"/>
    </row>
    <row r="357" customFormat="false" ht="12.75" hidden="false" customHeight="true" outlineLevel="0" collapsed="false">
      <c r="A357" s="215"/>
      <c r="B357" s="215"/>
      <c r="C357" s="215"/>
      <c r="D357" s="214"/>
      <c r="E357" s="214"/>
      <c r="F357" s="249"/>
      <c r="G357" s="214"/>
      <c r="H357" s="214"/>
      <c r="I357" s="214"/>
      <c r="J357" s="214"/>
      <c r="K357" s="214"/>
      <c r="L357" s="214"/>
      <c r="M357" s="214"/>
      <c r="N357" s="214"/>
      <c r="O357" s="214"/>
      <c r="P357" s="214"/>
      <c r="Q357" s="214"/>
      <c r="R357" s="214"/>
      <c r="S357" s="214"/>
      <c r="T357" s="214"/>
      <c r="U357" s="214"/>
      <c r="V357" s="214"/>
      <c r="W357" s="214"/>
      <c r="X357" s="214"/>
      <c r="Y357" s="214"/>
      <c r="Z357" s="214"/>
    </row>
    <row r="358" customFormat="false" ht="12.75" hidden="false" customHeight="true" outlineLevel="0" collapsed="false">
      <c r="A358" s="215"/>
      <c r="B358" s="215"/>
      <c r="C358" s="215"/>
      <c r="D358" s="214"/>
      <c r="E358" s="214"/>
      <c r="F358" s="249"/>
      <c r="G358" s="214"/>
      <c r="H358" s="214"/>
      <c r="I358" s="214"/>
      <c r="J358" s="214"/>
      <c r="K358" s="214"/>
      <c r="L358" s="214"/>
      <c r="M358" s="214"/>
      <c r="N358" s="214"/>
      <c r="O358" s="214"/>
      <c r="P358" s="214"/>
      <c r="Q358" s="214"/>
      <c r="R358" s="214"/>
      <c r="S358" s="214"/>
      <c r="T358" s="214"/>
      <c r="U358" s="214"/>
      <c r="V358" s="214"/>
      <c r="W358" s="214"/>
      <c r="X358" s="214"/>
      <c r="Y358" s="214"/>
      <c r="Z358" s="214"/>
    </row>
    <row r="359" customFormat="false" ht="12.75" hidden="false" customHeight="true" outlineLevel="0" collapsed="false">
      <c r="A359" s="215"/>
      <c r="B359" s="215"/>
      <c r="C359" s="215"/>
      <c r="D359" s="214"/>
      <c r="E359" s="214"/>
      <c r="F359" s="249"/>
      <c r="G359" s="214"/>
      <c r="H359" s="214"/>
      <c r="I359" s="214"/>
      <c r="J359" s="214"/>
      <c r="K359" s="214"/>
      <c r="L359" s="214"/>
      <c r="M359" s="214"/>
      <c r="N359" s="214"/>
      <c r="O359" s="214"/>
      <c r="P359" s="214"/>
      <c r="Q359" s="214"/>
      <c r="R359" s="214"/>
      <c r="S359" s="214"/>
      <c r="T359" s="214"/>
      <c r="U359" s="214"/>
      <c r="V359" s="214"/>
      <c r="W359" s="214"/>
      <c r="X359" s="214"/>
      <c r="Y359" s="214"/>
      <c r="Z359" s="214"/>
    </row>
    <row r="360" customFormat="false" ht="12.75" hidden="false" customHeight="true" outlineLevel="0" collapsed="false">
      <c r="A360" s="215"/>
      <c r="B360" s="215"/>
      <c r="C360" s="215"/>
      <c r="D360" s="214"/>
      <c r="E360" s="214"/>
      <c r="F360" s="249"/>
      <c r="G360" s="214"/>
      <c r="H360" s="214"/>
      <c r="I360" s="214"/>
      <c r="J360" s="214"/>
      <c r="K360" s="214"/>
      <c r="L360" s="214"/>
      <c r="M360" s="214"/>
      <c r="N360" s="214"/>
      <c r="O360" s="214"/>
      <c r="P360" s="214"/>
      <c r="Q360" s="214"/>
      <c r="R360" s="214"/>
      <c r="S360" s="214"/>
      <c r="T360" s="214"/>
      <c r="U360" s="214"/>
      <c r="V360" s="214"/>
      <c r="W360" s="214"/>
      <c r="X360" s="214"/>
      <c r="Y360" s="214"/>
      <c r="Z360" s="214"/>
    </row>
    <row r="361" customFormat="false" ht="12.75" hidden="false" customHeight="true" outlineLevel="0" collapsed="false">
      <c r="A361" s="215"/>
      <c r="B361" s="215"/>
      <c r="C361" s="215"/>
      <c r="D361" s="214"/>
      <c r="E361" s="214"/>
      <c r="F361" s="249"/>
      <c r="G361" s="214"/>
      <c r="H361" s="214"/>
      <c r="I361" s="214"/>
      <c r="J361" s="214"/>
      <c r="K361" s="214"/>
      <c r="L361" s="214"/>
      <c r="M361" s="214"/>
      <c r="N361" s="214"/>
      <c r="O361" s="214"/>
      <c r="P361" s="214"/>
      <c r="Q361" s="214"/>
      <c r="R361" s="214"/>
      <c r="S361" s="214"/>
      <c r="T361" s="214"/>
      <c r="U361" s="214"/>
      <c r="V361" s="214"/>
      <c r="W361" s="214"/>
      <c r="X361" s="214"/>
      <c r="Y361" s="214"/>
      <c r="Z361" s="214"/>
    </row>
    <row r="362" customFormat="false" ht="12.75" hidden="false" customHeight="true" outlineLevel="0" collapsed="false">
      <c r="A362" s="215"/>
      <c r="B362" s="215"/>
      <c r="C362" s="215"/>
      <c r="D362" s="214"/>
      <c r="E362" s="214"/>
      <c r="F362" s="249"/>
      <c r="G362" s="214"/>
      <c r="H362" s="214"/>
      <c r="I362" s="214"/>
      <c r="J362" s="214"/>
      <c r="K362" s="214"/>
      <c r="L362" s="214"/>
      <c r="M362" s="214"/>
      <c r="N362" s="214"/>
      <c r="O362" s="214"/>
      <c r="P362" s="214"/>
      <c r="Q362" s="214"/>
      <c r="R362" s="214"/>
      <c r="S362" s="214"/>
      <c r="T362" s="214"/>
      <c r="U362" s="214"/>
      <c r="V362" s="214"/>
      <c r="W362" s="214"/>
      <c r="X362" s="214"/>
      <c r="Y362" s="214"/>
      <c r="Z362" s="214"/>
    </row>
    <row r="363" customFormat="false" ht="12.75" hidden="false" customHeight="true" outlineLevel="0" collapsed="false">
      <c r="A363" s="215"/>
      <c r="B363" s="215"/>
      <c r="C363" s="215"/>
      <c r="D363" s="214"/>
      <c r="E363" s="214"/>
      <c r="F363" s="249"/>
      <c r="G363" s="214"/>
      <c r="H363" s="214"/>
      <c r="I363" s="214"/>
      <c r="J363" s="214"/>
      <c r="K363" s="214"/>
      <c r="L363" s="214"/>
      <c r="M363" s="214"/>
      <c r="N363" s="214"/>
      <c r="O363" s="214"/>
      <c r="P363" s="214"/>
      <c r="Q363" s="214"/>
      <c r="R363" s="214"/>
      <c r="S363" s="214"/>
      <c r="T363" s="214"/>
      <c r="U363" s="214"/>
      <c r="V363" s="214"/>
      <c r="W363" s="214"/>
      <c r="X363" s="214"/>
      <c r="Y363" s="214"/>
      <c r="Z363" s="214"/>
    </row>
    <row r="364" customFormat="false" ht="12.75" hidden="false" customHeight="true" outlineLevel="0" collapsed="false">
      <c r="A364" s="215"/>
      <c r="B364" s="215"/>
      <c r="C364" s="215"/>
      <c r="D364" s="214"/>
      <c r="E364" s="214"/>
      <c r="F364" s="249"/>
      <c r="G364" s="214"/>
      <c r="H364" s="214"/>
      <c r="I364" s="214"/>
      <c r="J364" s="214"/>
      <c r="K364" s="214"/>
      <c r="L364" s="214"/>
      <c r="M364" s="214"/>
      <c r="N364" s="214"/>
      <c r="O364" s="214"/>
      <c r="P364" s="214"/>
      <c r="Q364" s="214"/>
      <c r="R364" s="214"/>
      <c r="S364" s="214"/>
      <c r="T364" s="214"/>
      <c r="U364" s="214"/>
      <c r="V364" s="214"/>
      <c r="W364" s="214"/>
      <c r="X364" s="214"/>
      <c r="Y364" s="214"/>
      <c r="Z364" s="214"/>
    </row>
    <row r="365" customFormat="false" ht="12.75" hidden="false" customHeight="true" outlineLevel="0" collapsed="false">
      <c r="A365" s="215"/>
      <c r="B365" s="215"/>
      <c r="C365" s="215"/>
      <c r="D365" s="214"/>
      <c r="E365" s="214"/>
      <c r="F365" s="249"/>
      <c r="G365" s="214"/>
      <c r="H365" s="214"/>
      <c r="I365" s="214"/>
      <c r="J365" s="214"/>
      <c r="K365" s="214"/>
      <c r="L365" s="214"/>
      <c r="M365" s="214"/>
      <c r="N365" s="214"/>
      <c r="O365" s="214"/>
      <c r="P365" s="214"/>
      <c r="Q365" s="214"/>
      <c r="R365" s="214"/>
      <c r="S365" s="214"/>
      <c r="T365" s="214"/>
      <c r="U365" s="214"/>
      <c r="V365" s="214"/>
      <c r="W365" s="214"/>
      <c r="X365" s="214"/>
      <c r="Y365" s="214"/>
      <c r="Z365" s="214"/>
    </row>
    <row r="366" customFormat="false" ht="12.75" hidden="false" customHeight="true" outlineLevel="0" collapsed="false">
      <c r="A366" s="215"/>
      <c r="B366" s="215"/>
      <c r="C366" s="215"/>
      <c r="D366" s="214"/>
      <c r="E366" s="214"/>
      <c r="F366" s="249"/>
      <c r="G366" s="214"/>
      <c r="H366" s="214"/>
      <c r="I366" s="214"/>
      <c r="J366" s="214"/>
      <c r="K366" s="214"/>
      <c r="L366" s="214"/>
      <c r="M366" s="214"/>
      <c r="N366" s="214"/>
      <c r="O366" s="214"/>
      <c r="P366" s="214"/>
      <c r="Q366" s="214"/>
      <c r="R366" s="214"/>
      <c r="S366" s="214"/>
      <c r="T366" s="214"/>
      <c r="U366" s="214"/>
      <c r="V366" s="214"/>
      <c r="W366" s="214"/>
      <c r="X366" s="214"/>
      <c r="Y366" s="214"/>
      <c r="Z366" s="214"/>
    </row>
    <row r="367" customFormat="false" ht="12.75" hidden="false" customHeight="true" outlineLevel="0" collapsed="false">
      <c r="A367" s="215"/>
      <c r="B367" s="215"/>
      <c r="C367" s="215"/>
      <c r="D367" s="214"/>
      <c r="E367" s="214"/>
      <c r="F367" s="249"/>
      <c r="G367" s="214"/>
      <c r="H367" s="214"/>
      <c r="I367" s="214"/>
      <c r="J367" s="214"/>
      <c r="K367" s="214"/>
      <c r="L367" s="214"/>
      <c r="M367" s="214"/>
      <c r="N367" s="214"/>
      <c r="O367" s="214"/>
      <c r="P367" s="214"/>
      <c r="Q367" s="214"/>
      <c r="R367" s="214"/>
      <c r="S367" s="214"/>
      <c r="T367" s="214"/>
      <c r="U367" s="214"/>
      <c r="V367" s="214"/>
      <c r="W367" s="214"/>
      <c r="X367" s="214"/>
      <c r="Y367" s="214"/>
      <c r="Z367" s="214"/>
    </row>
    <row r="368" customFormat="false" ht="12.75" hidden="false" customHeight="true" outlineLevel="0" collapsed="false">
      <c r="A368" s="215"/>
      <c r="B368" s="215"/>
      <c r="C368" s="215"/>
      <c r="D368" s="214"/>
      <c r="E368" s="214"/>
      <c r="F368" s="249"/>
      <c r="G368" s="214"/>
      <c r="H368" s="214"/>
      <c r="I368" s="214"/>
      <c r="J368" s="214"/>
      <c r="K368" s="214"/>
      <c r="L368" s="214"/>
      <c r="M368" s="214"/>
      <c r="N368" s="214"/>
      <c r="O368" s="214"/>
      <c r="P368" s="214"/>
      <c r="Q368" s="214"/>
      <c r="R368" s="214"/>
      <c r="S368" s="214"/>
      <c r="T368" s="214"/>
      <c r="U368" s="214"/>
      <c r="V368" s="214"/>
      <c r="W368" s="214"/>
      <c r="X368" s="214"/>
      <c r="Y368" s="214"/>
      <c r="Z368" s="214"/>
    </row>
    <row r="369" customFormat="false" ht="12.75" hidden="false" customHeight="true" outlineLevel="0" collapsed="false">
      <c r="A369" s="215"/>
      <c r="B369" s="215"/>
      <c r="C369" s="215"/>
      <c r="D369" s="214"/>
      <c r="E369" s="214"/>
      <c r="F369" s="249"/>
      <c r="G369" s="214"/>
      <c r="H369" s="214"/>
      <c r="I369" s="214"/>
      <c r="J369" s="214"/>
      <c r="K369" s="214"/>
      <c r="L369" s="214"/>
      <c r="M369" s="214"/>
      <c r="N369" s="214"/>
      <c r="O369" s="214"/>
      <c r="P369" s="214"/>
      <c r="Q369" s="214"/>
      <c r="R369" s="214"/>
      <c r="S369" s="214"/>
      <c r="T369" s="214"/>
      <c r="U369" s="214"/>
      <c r="V369" s="214"/>
      <c r="W369" s="214"/>
      <c r="X369" s="214"/>
      <c r="Y369" s="214"/>
      <c r="Z369" s="214"/>
    </row>
    <row r="370" customFormat="false" ht="12.75" hidden="false" customHeight="true" outlineLevel="0" collapsed="false">
      <c r="A370" s="215"/>
      <c r="B370" s="215"/>
      <c r="C370" s="215"/>
      <c r="D370" s="214"/>
      <c r="E370" s="214"/>
      <c r="F370" s="249"/>
      <c r="G370" s="214"/>
      <c r="H370" s="214"/>
      <c r="I370" s="214"/>
      <c r="J370" s="214"/>
      <c r="K370" s="214"/>
      <c r="L370" s="214"/>
      <c r="M370" s="214"/>
      <c r="N370" s="214"/>
      <c r="O370" s="214"/>
      <c r="P370" s="214"/>
      <c r="Q370" s="214"/>
      <c r="R370" s="214"/>
      <c r="S370" s="214"/>
      <c r="T370" s="214"/>
      <c r="U370" s="214"/>
      <c r="V370" s="214"/>
      <c r="W370" s="214"/>
      <c r="X370" s="214"/>
      <c r="Y370" s="214"/>
      <c r="Z370" s="214"/>
    </row>
    <row r="371" customFormat="false" ht="12.75" hidden="false" customHeight="true" outlineLevel="0" collapsed="false">
      <c r="A371" s="215"/>
      <c r="B371" s="215"/>
      <c r="C371" s="215"/>
      <c r="D371" s="214"/>
      <c r="E371" s="214"/>
      <c r="F371" s="249"/>
      <c r="G371" s="214"/>
      <c r="H371" s="214"/>
      <c r="I371" s="214"/>
      <c r="J371" s="214"/>
      <c r="K371" s="214"/>
      <c r="L371" s="214"/>
      <c r="M371" s="214"/>
      <c r="N371" s="214"/>
      <c r="O371" s="214"/>
      <c r="P371" s="214"/>
      <c r="Q371" s="214"/>
      <c r="R371" s="214"/>
      <c r="S371" s="214"/>
      <c r="T371" s="214"/>
      <c r="U371" s="214"/>
      <c r="V371" s="214"/>
      <c r="W371" s="214"/>
      <c r="X371" s="214"/>
      <c r="Y371" s="214"/>
      <c r="Z371" s="214"/>
    </row>
    <row r="372" customFormat="false" ht="12.75" hidden="false" customHeight="true" outlineLevel="0" collapsed="false">
      <c r="A372" s="215"/>
      <c r="B372" s="215"/>
      <c r="C372" s="215"/>
      <c r="D372" s="214"/>
      <c r="E372" s="214"/>
      <c r="F372" s="249"/>
      <c r="G372" s="214"/>
      <c r="H372" s="214"/>
      <c r="I372" s="214"/>
      <c r="J372" s="214"/>
      <c r="K372" s="214"/>
      <c r="L372" s="214"/>
      <c r="M372" s="214"/>
      <c r="N372" s="214"/>
      <c r="O372" s="214"/>
      <c r="P372" s="214"/>
      <c r="Q372" s="214"/>
      <c r="R372" s="214"/>
      <c r="S372" s="214"/>
      <c r="T372" s="214"/>
      <c r="U372" s="214"/>
      <c r="V372" s="214"/>
      <c r="W372" s="214"/>
      <c r="X372" s="214"/>
      <c r="Y372" s="214"/>
      <c r="Z372" s="214"/>
    </row>
    <row r="373" customFormat="false" ht="12.75" hidden="false" customHeight="true" outlineLevel="0" collapsed="false">
      <c r="A373" s="215"/>
      <c r="B373" s="215"/>
      <c r="C373" s="215"/>
      <c r="D373" s="214"/>
      <c r="E373" s="214"/>
      <c r="F373" s="249"/>
      <c r="G373" s="214"/>
      <c r="H373" s="214"/>
      <c r="I373" s="214"/>
      <c r="J373" s="214"/>
      <c r="K373" s="214"/>
      <c r="L373" s="214"/>
      <c r="M373" s="214"/>
      <c r="N373" s="214"/>
      <c r="O373" s="214"/>
      <c r="P373" s="214"/>
      <c r="Q373" s="214"/>
      <c r="R373" s="214"/>
      <c r="S373" s="214"/>
      <c r="T373" s="214"/>
      <c r="U373" s="214"/>
      <c r="V373" s="214"/>
      <c r="W373" s="214"/>
      <c r="X373" s="214"/>
      <c r="Y373" s="214"/>
      <c r="Z373" s="214"/>
    </row>
    <row r="374" customFormat="false" ht="12.75" hidden="false" customHeight="true" outlineLevel="0" collapsed="false">
      <c r="A374" s="215"/>
      <c r="B374" s="215"/>
      <c r="C374" s="215"/>
      <c r="D374" s="214"/>
      <c r="E374" s="214"/>
      <c r="F374" s="249"/>
      <c r="G374" s="214"/>
      <c r="H374" s="214"/>
      <c r="I374" s="214"/>
      <c r="J374" s="214"/>
      <c r="K374" s="214"/>
      <c r="L374" s="214"/>
      <c r="M374" s="214"/>
      <c r="N374" s="214"/>
      <c r="O374" s="214"/>
      <c r="P374" s="214"/>
      <c r="Q374" s="214"/>
      <c r="R374" s="214"/>
      <c r="S374" s="214"/>
      <c r="T374" s="214"/>
      <c r="U374" s="214"/>
      <c r="V374" s="214"/>
      <c r="W374" s="214"/>
      <c r="X374" s="214"/>
      <c r="Y374" s="214"/>
      <c r="Z374" s="214"/>
    </row>
    <row r="375" customFormat="false" ht="12.75" hidden="false" customHeight="true" outlineLevel="0" collapsed="false">
      <c r="A375" s="215"/>
      <c r="B375" s="215"/>
      <c r="C375" s="215"/>
      <c r="D375" s="214"/>
      <c r="E375" s="214"/>
      <c r="F375" s="249"/>
      <c r="G375" s="214"/>
      <c r="H375" s="214"/>
      <c r="I375" s="214"/>
      <c r="J375" s="214"/>
      <c r="K375" s="214"/>
      <c r="L375" s="214"/>
      <c r="M375" s="214"/>
      <c r="N375" s="214"/>
      <c r="O375" s="214"/>
      <c r="P375" s="214"/>
      <c r="Q375" s="214"/>
      <c r="R375" s="214"/>
      <c r="S375" s="214"/>
      <c r="T375" s="214"/>
      <c r="U375" s="214"/>
      <c r="V375" s="214"/>
      <c r="W375" s="214"/>
      <c r="X375" s="214"/>
      <c r="Y375" s="214"/>
      <c r="Z375" s="214"/>
    </row>
    <row r="376" customFormat="false" ht="12.75" hidden="false" customHeight="true" outlineLevel="0" collapsed="false">
      <c r="A376" s="215"/>
      <c r="B376" s="215"/>
      <c r="C376" s="215"/>
      <c r="D376" s="214"/>
      <c r="E376" s="214"/>
      <c r="F376" s="249"/>
      <c r="G376" s="214"/>
      <c r="H376" s="214"/>
      <c r="I376" s="214"/>
      <c r="J376" s="214"/>
      <c r="K376" s="214"/>
      <c r="L376" s="214"/>
      <c r="M376" s="214"/>
      <c r="N376" s="214"/>
      <c r="O376" s="214"/>
      <c r="P376" s="214"/>
      <c r="Q376" s="214"/>
      <c r="R376" s="214"/>
      <c r="S376" s="214"/>
      <c r="T376" s="214"/>
      <c r="U376" s="214"/>
      <c r="V376" s="214"/>
      <c r="W376" s="214"/>
      <c r="X376" s="214"/>
      <c r="Y376" s="214"/>
      <c r="Z376" s="214"/>
    </row>
    <row r="377" customFormat="false" ht="12.75" hidden="false" customHeight="true" outlineLevel="0" collapsed="false">
      <c r="A377" s="215"/>
      <c r="B377" s="215"/>
      <c r="C377" s="215"/>
      <c r="D377" s="214"/>
      <c r="E377" s="214"/>
      <c r="F377" s="249"/>
      <c r="G377" s="214"/>
      <c r="H377" s="214"/>
      <c r="I377" s="214"/>
      <c r="J377" s="214"/>
      <c r="K377" s="214"/>
      <c r="L377" s="214"/>
      <c r="M377" s="214"/>
      <c r="N377" s="214"/>
      <c r="O377" s="214"/>
      <c r="P377" s="214"/>
      <c r="Q377" s="214"/>
      <c r="R377" s="214"/>
      <c r="S377" s="214"/>
      <c r="T377" s="214"/>
      <c r="U377" s="214"/>
      <c r="V377" s="214"/>
      <c r="W377" s="214"/>
      <c r="X377" s="214"/>
      <c r="Y377" s="214"/>
      <c r="Z377" s="214"/>
    </row>
    <row r="378" customFormat="false" ht="12.75" hidden="false" customHeight="true" outlineLevel="0" collapsed="false">
      <c r="A378" s="215"/>
      <c r="B378" s="215"/>
      <c r="C378" s="215"/>
      <c r="D378" s="214"/>
      <c r="E378" s="214"/>
      <c r="F378" s="249"/>
      <c r="G378" s="214"/>
      <c r="H378" s="214"/>
      <c r="I378" s="214"/>
      <c r="J378" s="214"/>
      <c r="K378" s="214"/>
      <c r="L378" s="214"/>
      <c r="M378" s="214"/>
      <c r="N378" s="214"/>
      <c r="O378" s="214"/>
      <c r="P378" s="214"/>
      <c r="Q378" s="214"/>
      <c r="R378" s="214"/>
      <c r="S378" s="214"/>
      <c r="T378" s="214"/>
      <c r="U378" s="214"/>
      <c r="V378" s="214"/>
      <c r="W378" s="214"/>
      <c r="X378" s="214"/>
      <c r="Y378" s="214"/>
      <c r="Z378" s="214"/>
    </row>
    <row r="379" customFormat="false" ht="12.75" hidden="false" customHeight="true" outlineLevel="0" collapsed="false">
      <c r="A379" s="215"/>
      <c r="B379" s="215"/>
      <c r="C379" s="215"/>
      <c r="D379" s="214"/>
      <c r="E379" s="214"/>
      <c r="F379" s="249"/>
      <c r="G379" s="214"/>
      <c r="H379" s="214"/>
      <c r="I379" s="214"/>
      <c r="J379" s="214"/>
      <c r="K379" s="214"/>
      <c r="L379" s="214"/>
      <c r="M379" s="214"/>
      <c r="N379" s="214"/>
      <c r="O379" s="214"/>
      <c r="P379" s="214"/>
      <c r="Q379" s="214"/>
      <c r="R379" s="214"/>
      <c r="S379" s="214"/>
      <c r="T379" s="214"/>
      <c r="U379" s="214"/>
      <c r="V379" s="214"/>
      <c r="W379" s="214"/>
      <c r="X379" s="214"/>
      <c r="Y379" s="214"/>
      <c r="Z379" s="214"/>
    </row>
    <row r="380" customFormat="false" ht="12.75" hidden="false" customHeight="true" outlineLevel="0" collapsed="false">
      <c r="A380" s="215"/>
      <c r="B380" s="215"/>
      <c r="C380" s="215"/>
      <c r="D380" s="214"/>
      <c r="E380" s="214"/>
      <c r="F380" s="249"/>
      <c r="G380" s="214"/>
      <c r="H380" s="214"/>
      <c r="I380" s="214"/>
      <c r="J380" s="214"/>
      <c r="K380" s="214"/>
      <c r="L380" s="214"/>
      <c r="M380" s="214"/>
      <c r="N380" s="214"/>
      <c r="O380" s="214"/>
      <c r="P380" s="214"/>
      <c r="Q380" s="214"/>
      <c r="R380" s="214"/>
      <c r="S380" s="214"/>
      <c r="T380" s="214"/>
      <c r="U380" s="214"/>
      <c r="V380" s="214"/>
      <c r="W380" s="214"/>
      <c r="X380" s="214"/>
      <c r="Y380" s="214"/>
      <c r="Z380" s="214"/>
    </row>
    <row r="381" customFormat="false" ht="12.75" hidden="false" customHeight="true" outlineLevel="0" collapsed="false">
      <c r="A381" s="215"/>
      <c r="B381" s="215"/>
      <c r="C381" s="215"/>
      <c r="D381" s="214"/>
      <c r="E381" s="214"/>
      <c r="F381" s="249"/>
      <c r="G381" s="214"/>
      <c r="H381" s="214"/>
      <c r="I381" s="214"/>
      <c r="J381" s="214"/>
      <c r="K381" s="214"/>
      <c r="L381" s="214"/>
      <c r="M381" s="214"/>
      <c r="N381" s="214"/>
      <c r="O381" s="214"/>
      <c r="P381" s="214"/>
      <c r="Q381" s="214"/>
      <c r="R381" s="214"/>
      <c r="S381" s="214"/>
      <c r="T381" s="214"/>
      <c r="U381" s="214"/>
      <c r="V381" s="214"/>
      <c r="W381" s="214"/>
      <c r="X381" s="214"/>
      <c r="Y381" s="214"/>
      <c r="Z381" s="214"/>
    </row>
    <row r="382" customFormat="false" ht="12.75" hidden="false" customHeight="true" outlineLevel="0" collapsed="false">
      <c r="A382" s="215"/>
      <c r="B382" s="215"/>
      <c r="C382" s="215"/>
      <c r="D382" s="214"/>
      <c r="E382" s="214"/>
      <c r="F382" s="249"/>
      <c r="G382" s="214"/>
      <c r="H382" s="214"/>
      <c r="I382" s="214"/>
      <c r="J382" s="214"/>
      <c r="K382" s="214"/>
      <c r="L382" s="214"/>
      <c r="M382" s="214"/>
      <c r="N382" s="214"/>
      <c r="O382" s="214"/>
      <c r="P382" s="214"/>
      <c r="Q382" s="214"/>
      <c r="R382" s="214"/>
      <c r="S382" s="214"/>
      <c r="T382" s="214"/>
      <c r="U382" s="214"/>
      <c r="V382" s="214"/>
      <c r="W382" s="214"/>
      <c r="X382" s="214"/>
      <c r="Y382" s="214"/>
      <c r="Z382" s="214"/>
    </row>
    <row r="383" customFormat="false" ht="12.75" hidden="false" customHeight="true" outlineLevel="0" collapsed="false">
      <c r="A383" s="215"/>
      <c r="B383" s="215"/>
      <c r="C383" s="215"/>
      <c r="D383" s="214"/>
      <c r="E383" s="214"/>
      <c r="F383" s="249"/>
      <c r="G383" s="214"/>
      <c r="H383" s="214"/>
      <c r="I383" s="214"/>
      <c r="J383" s="214"/>
      <c r="K383" s="214"/>
      <c r="L383" s="214"/>
      <c r="M383" s="214"/>
      <c r="N383" s="214"/>
      <c r="O383" s="214"/>
      <c r="P383" s="214"/>
      <c r="Q383" s="214"/>
      <c r="R383" s="214"/>
      <c r="S383" s="214"/>
      <c r="T383" s="214"/>
      <c r="U383" s="214"/>
      <c r="V383" s="214"/>
      <c r="W383" s="214"/>
      <c r="X383" s="214"/>
      <c r="Y383" s="214"/>
      <c r="Z383" s="214"/>
    </row>
    <row r="384" customFormat="false" ht="12.75" hidden="false" customHeight="true" outlineLevel="0" collapsed="false">
      <c r="A384" s="215"/>
      <c r="B384" s="215"/>
      <c r="C384" s="215"/>
      <c r="D384" s="214"/>
      <c r="E384" s="214"/>
      <c r="F384" s="249"/>
      <c r="G384" s="214"/>
      <c r="H384" s="214"/>
      <c r="I384" s="214"/>
      <c r="J384" s="214"/>
      <c r="K384" s="214"/>
      <c r="L384" s="214"/>
      <c r="M384" s="214"/>
      <c r="N384" s="214"/>
      <c r="O384" s="214"/>
      <c r="P384" s="214"/>
      <c r="Q384" s="214"/>
      <c r="R384" s="214"/>
      <c r="S384" s="214"/>
      <c r="T384" s="214"/>
      <c r="U384" s="214"/>
      <c r="V384" s="214"/>
      <c r="W384" s="214"/>
      <c r="X384" s="214"/>
      <c r="Y384" s="214"/>
      <c r="Z384" s="214"/>
    </row>
    <row r="385" customFormat="false" ht="12.75" hidden="false" customHeight="true" outlineLevel="0" collapsed="false">
      <c r="A385" s="215"/>
      <c r="B385" s="215"/>
      <c r="C385" s="215"/>
      <c r="D385" s="214"/>
      <c r="E385" s="214"/>
      <c r="F385" s="249"/>
      <c r="G385" s="214"/>
      <c r="H385" s="214"/>
      <c r="I385" s="214"/>
      <c r="J385" s="214"/>
      <c r="K385" s="214"/>
      <c r="L385" s="214"/>
      <c r="M385" s="214"/>
      <c r="N385" s="214"/>
      <c r="O385" s="214"/>
      <c r="P385" s="214"/>
      <c r="Q385" s="214"/>
      <c r="R385" s="214"/>
      <c r="S385" s="214"/>
      <c r="T385" s="214"/>
      <c r="U385" s="214"/>
      <c r="V385" s="214"/>
      <c r="W385" s="214"/>
      <c r="X385" s="214"/>
      <c r="Y385" s="214"/>
      <c r="Z385" s="214"/>
    </row>
    <row r="386" customFormat="false" ht="12.75" hidden="false" customHeight="true" outlineLevel="0" collapsed="false">
      <c r="A386" s="215"/>
      <c r="B386" s="215"/>
      <c r="C386" s="215"/>
      <c r="D386" s="214"/>
      <c r="E386" s="214"/>
      <c r="F386" s="249"/>
      <c r="G386" s="214"/>
      <c r="H386" s="214"/>
      <c r="I386" s="214"/>
      <c r="J386" s="214"/>
      <c r="K386" s="214"/>
      <c r="L386" s="214"/>
      <c r="M386" s="214"/>
      <c r="N386" s="214"/>
      <c r="O386" s="214"/>
      <c r="P386" s="214"/>
      <c r="Q386" s="214"/>
      <c r="R386" s="214"/>
      <c r="S386" s="214"/>
      <c r="T386" s="214"/>
      <c r="U386" s="214"/>
      <c r="V386" s="214"/>
      <c r="W386" s="214"/>
      <c r="X386" s="214"/>
      <c r="Y386" s="214"/>
      <c r="Z386" s="214"/>
    </row>
    <row r="387" customFormat="false" ht="12.75" hidden="false" customHeight="true" outlineLevel="0" collapsed="false">
      <c r="A387" s="215"/>
      <c r="B387" s="215"/>
      <c r="C387" s="215"/>
      <c r="D387" s="214"/>
      <c r="E387" s="214"/>
      <c r="F387" s="249"/>
      <c r="G387" s="214"/>
      <c r="H387" s="214"/>
      <c r="I387" s="214"/>
      <c r="J387" s="214"/>
      <c r="K387" s="214"/>
      <c r="L387" s="214"/>
      <c r="M387" s="214"/>
      <c r="N387" s="214"/>
      <c r="O387" s="214"/>
      <c r="P387" s="214"/>
      <c r="Q387" s="214"/>
      <c r="R387" s="214"/>
      <c r="S387" s="214"/>
      <c r="T387" s="214"/>
      <c r="U387" s="214"/>
      <c r="V387" s="214"/>
      <c r="W387" s="214"/>
      <c r="X387" s="214"/>
      <c r="Y387" s="214"/>
      <c r="Z387" s="214"/>
    </row>
    <row r="388" customFormat="false" ht="12.75" hidden="false" customHeight="true" outlineLevel="0" collapsed="false">
      <c r="A388" s="215"/>
      <c r="B388" s="215"/>
      <c r="C388" s="215"/>
      <c r="D388" s="214"/>
      <c r="E388" s="214"/>
      <c r="F388" s="249"/>
      <c r="G388" s="214"/>
      <c r="H388" s="214"/>
      <c r="I388" s="214"/>
      <c r="J388" s="214"/>
      <c r="K388" s="214"/>
      <c r="L388" s="214"/>
      <c r="M388" s="214"/>
      <c r="N388" s="214"/>
      <c r="O388" s="214"/>
      <c r="P388" s="214"/>
      <c r="Q388" s="214"/>
      <c r="R388" s="214"/>
      <c r="S388" s="214"/>
      <c r="T388" s="214"/>
      <c r="U388" s="214"/>
      <c r="V388" s="214"/>
      <c r="W388" s="214"/>
      <c r="X388" s="214"/>
      <c r="Y388" s="214"/>
      <c r="Z388" s="214"/>
    </row>
    <row r="389" customFormat="false" ht="12.75" hidden="false" customHeight="true" outlineLevel="0" collapsed="false">
      <c r="A389" s="215"/>
      <c r="B389" s="215"/>
      <c r="C389" s="215"/>
      <c r="D389" s="214"/>
      <c r="E389" s="214"/>
      <c r="F389" s="249"/>
      <c r="G389" s="214"/>
      <c r="H389" s="214"/>
      <c r="I389" s="214"/>
      <c r="J389" s="214"/>
      <c r="K389" s="214"/>
      <c r="L389" s="214"/>
      <c r="M389" s="214"/>
      <c r="N389" s="214"/>
      <c r="O389" s="214"/>
      <c r="P389" s="214"/>
      <c r="Q389" s="214"/>
      <c r="R389" s="214"/>
      <c r="S389" s="214"/>
      <c r="T389" s="214"/>
      <c r="U389" s="214"/>
      <c r="V389" s="214"/>
      <c r="W389" s="214"/>
      <c r="X389" s="214"/>
      <c r="Y389" s="214"/>
      <c r="Z389" s="214"/>
    </row>
    <row r="390" customFormat="false" ht="12.75" hidden="false" customHeight="true" outlineLevel="0" collapsed="false">
      <c r="A390" s="215"/>
      <c r="B390" s="215"/>
      <c r="C390" s="215"/>
      <c r="D390" s="214"/>
      <c r="E390" s="214"/>
      <c r="F390" s="249"/>
      <c r="G390" s="214"/>
      <c r="H390" s="214"/>
      <c r="I390" s="214"/>
      <c r="J390" s="214"/>
      <c r="K390" s="214"/>
      <c r="L390" s="214"/>
      <c r="M390" s="214"/>
      <c r="N390" s="214"/>
      <c r="O390" s="214"/>
      <c r="P390" s="214"/>
      <c r="Q390" s="214"/>
      <c r="R390" s="214"/>
      <c r="S390" s="214"/>
      <c r="T390" s="214"/>
      <c r="U390" s="214"/>
      <c r="V390" s="214"/>
      <c r="W390" s="214"/>
      <c r="X390" s="214"/>
      <c r="Y390" s="214"/>
      <c r="Z390" s="214"/>
    </row>
    <row r="391" customFormat="false" ht="12.75" hidden="false" customHeight="true" outlineLevel="0" collapsed="false">
      <c r="A391" s="215"/>
      <c r="B391" s="215"/>
      <c r="C391" s="215"/>
      <c r="D391" s="214"/>
      <c r="E391" s="214"/>
      <c r="F391" s="249"/>
      <c r="G391" s="214"/>
      <c r="H391" s="214"/>
      <c r="I391" s="214"/>
      <c r="J391" s="214"/>
      <c r="K391" s="214"/>
      <c r="L391" s="214"/>
      <c r="M391" s="214"/>
      <c r="N391" s="214"/>
      <c r="O391" s="214"/>
      <c r="P391" s="214"/>
      <c r="Q391" s="214"/>
      <c r="R391" s="214"/>
      <c r="S391" s="214"/>
      <c r="T391" s="214"/>
      <c r="U391" s="214"/>
      <c r="V391" s="214"/>
      <c r="W391" s="214"/>
      <c r="X391" s="214"/>
      <c r="Y391" s="214"/>
      <c r="Z391" s="214"/>
    </row>
    <row r="392" customFormat="false" ht="12.75" hidden="false" customHeight="true" outlineLevel="0" collapsed="false">
      <c r="A392" s="215"/>
      <c r="B392" s="215"/>
      <c r="C392" s="215"/>
      <c r="D392" s="214"/>
      <c r="E392" s="214"/>
      <c r="F392" s="249"/>
      <c r="G392" s="214"/>
      <c r="H392" s="214"/>
      <c r="I392" s="214"/>
      <c r="J392" s="214"/>
      <c r="K392" s="214"/>
      <c r="L392" s="214"/>
      <c r="M392" s="214"/>
      <c r="N392" s="214"/>
      <c r="O392" s="214"/>
      <c r="P392" s="214"/>
      <c r="Q392" s="214"/>
      <c r="R392" s="214"/>
      <c r="S392" s="214"/>
      <c r="T392" s="214"/>
      <c r="U392" s="214"/>
      <c r="V392" s="214"/>
      <c r="W392" s="214"/>
      <c r="X392" s="214"/>
      <c r="Y392" s="214"/>
      <c r="Z392" s="214"/>
    </row>
    <row r="393" customFormat="false" ht="12.75" hidden="false" customHeight="true" outlineLevel="0" collapsed="false">
      <c r="A393" s="215"/>
      <c r="B393" s="215"/>
      <c r="C393" s="215"/>
      <c r="D393" s="214"/>
      <c r="E393" s="214"/>
      <c r="F393" s="249"/>
      <c r="G393" s="214"/>
      <c r="H393" s="214"/>
      <c r="I393" s="214"/>
      <c r="J393" s="214"/>
      <c r="K393" s="214"/>
      <c r="L393" s="214"/>
      <c r="M393" s="214"/>
      <c r="N393" s="214"/>
      <c r="O393" s="214"/>
      <c r="P393" s="214"/>
      <c r="Q393" s="214"/>
      <c r="R393" s="214"/>
      <c r="S393" s="214"/>
      <c r="T393" s="214"/>
      <c r="U393" s="214"/>
      <c r="V393" s="214"/>
      <c r="W393" s="214"/>
      <c r="X393" s="214"/>
      <c r="Y393" s="214"/>
      <c r="Z393" s="214"/>
    </row>
    <row r="394" customFormat="false" ht="12.75" hidden="false" customHeight="true" outlineLevel="0" collapsed="false">
      <c r="A394" s="215"/>
      <c r="B394" s="215"/>
      <c r="C394" s="215"/>
      <c r="D394" s="214"/>
      <c r="E394" s="214"/>
      <c r="F394" s="249"/>
      <c r="G394" s="214"/>
      <c r="H394" s="214"/>
      <c r="I394" s="214"/>
      <c r="J394" s="214"/>
      <c r="K394" s="214"/>
      <c r="L394" s="214"/>
      <c r="M394" s="214"/>
      <c r="N394" s="214"/>
      <c r="O394" s="214"/>
      <c r="P394" s="214"/>
      <c r="Q394" s="214"/>
      <c r="R394" s="214"/>
      <c r="S394" s="214"/>
      <c r="T394" s="214"/>
      <c r="U394" s="214"/>
      <c r="V394" s="214"/>
      <c r="W394" s="214"/>
      <c r="X394" s="214"/>
      <c r="Y394" s="214"/>
      <c r="Z394" s="214"/>
    </row>
    <row r="395" customFormat="false" ht="12.75" hidden="false" customHeight="true" outlineLevel="0" collapsed="false">
      <c r="A395" s="215"/>
      <c r="B395" s="215"/>
      <c r="C395" s="215"/>
      <c r="D395" s="214"/>
      <c r="E395" s="214"/>
      <c r="F395" s="249"/>
      <c r="G395" s="214"/>
      <c r="H395" s="214"/>
      <c r="I395" s="214"/>
      <c r="J395" s="214"/>
      <c r="K395" s="214"/>
      <c r="L395" s="214"/>
      <c r="M395" s="214"/>
      <c r="N395" s="214"/>
      <c r="O395" s="214"/>
      <c r="P395" s="214"/>
      <c r="Q395" s="214"/>
      <c r="R395" s="214"/>
      <c r="S395" s="214"/>
      <c r="T395" s="214"/>
      <c r="U395" s="214"/>
      <c r="V395" s="214"/>
      <c r="W395" s="214"/>
      <c r="X395" s="214"/>
      <c r="Y395" s="214"/>
      <c r="Z395" s="214"/>
    </row>
    <row r="396" customFormat="false" ht="12.75" hidden="false" customHeight="true" outlineLevel="0" collapsed="false">
      <c r="A396" s="215"/>
      <c r="B396" s="215"/>
      <c r="C396" s="215"/>
      <c r="D396" s="214"/>
      <c r="E396" s="214"/>
      <c r="F396" s="249"/>
      <c r="G396" s="214"/>
      <c r="H396" s="214"/>
      <c r="I396" s="214"/>
      <c r="J396" s="214"/>
      <c r="K396" s="214"/>
      <c r="L396" s="214"/>
      <c r="M396" s="214"/>
      <c r="N396" s="214"/>
      <c r="O396" s="214"/>
      <c r="P396" s="214"/>
      <c r="Q396" s="214"/>
      <c r="R396" s="214"/>
      <c r="S396" s="214"/>
      <c r="T396" s="214"/>
      <c r="U396" s="214"/>
      <c r="V396" s="214"/>
      <c r="W396" s="214"/>
      <c r="X396" s="214"/>
      <c r="Y396" s="214"/>
      <c r="Z396" s="214"/>
    </row>
    <row r="397" customFormat="false" ht="12.75" hidden="false" customHeight="true" outlineLevel="0" collapsed="false">
      <c r="A397" s="215"/>
      <c r="B397" s="215"/>
      <c r="C397" s="215"/>
      <c r="D397" s="214"/>
      <c r="E397" s="214"/>
      <c r="F397" s="249"/>
      <c r="G397" s="214"/>
      <c r="H397" s="214"/>
      <c r="I397" s="214"/>
      <c r="J397" s="214"/>
      <c r="K397" s="214"/>
      <c r="L397" s="214"/>
      <c r="M397" s="214"/>
      <c r="N397" s="214"/>
      <c r="O397" s="214"/>
      <c r="P397" s="214"/>
      <c r="Q397" s="214"/>
      <c r="R397" s="214"/>
      <c r="S397" s="214"/>
      <c r="T397" s="214"/>
      <c r="U397" s="214"/>
      <c r="V397" s="214"/>
      <c r="W397" s="214"/>
      <c r="X397" s="214"/>
      <c r="Y397" s="214"/>
      <c r="Z397" s="214"/>
    </row>
    <row r="398" customFormat="false" ht="12.75" hidden="false" customHeight="true" outlineLevel="0" collapsed="false">
      <c r="A398" s="215"/>
      <c r="B398" s="215"/>
      <c r="C398" s="215"/>
      <c r="D398" s="214"/>
      <c r="E398" s="214"/>
      <c r="F398" s="249"/>
      <c r="G398" s="214"/>
      <c r="H398" s="214"/>
      <c r="I398" s="214"/>
      <c r="J398" s="214"/>
      <c r="K398" s="214"/>
      <c r="L398" s="214"/>
      <c r="M398" s="214"/>
      <c r="N398" s="214"/>
      <c r="O398" s="214"/>
      <c r="P398" s="214"/>
      <c r="Q398" s="214"/>
      <c r="R398" s="214"/>
      <c r="S398" s="214"/>
      <c r="T398" s="214"/>
      <c r="U398" s="214"/>
      <c r="V398" s="214"/>
      <c r="W398" s="214"/>
      <c r="X398" s="214"/>
      <c r="Y398" s="214"/>
      <c r="Z398" s="214"/>
    </row>
    <row r="399" customFormat="false" ht="12.75" hidden="false" customHeight="true" outlineLevel="0" collapsed="false">
      <c r="A399" s="215"/>
      <c r="B399" s="215"/>
      <c r="C399" s="215"/>
      <c r="D399" s="214"/>
      <c r="E399" s="214"/>
      <c r="F399" s="249"/>
      <c r="G399" s="214"/>
      <c r="H399" s="214"/>
      <c r="I399" s="214"/>
      <c r="J399" s="214"/>
      <c r="K399" s="214"/>
      <c r="L399" s="214"/>
      <c r="M399" s="214"/>
      <c r="N399" s="214"/>
      <c r="O399" s="214"/>
      <c r="P399" s="214"/>
      <c r="Q399" s="214"/>
      <c r="R399" s="214"/>
      <c r="S399" s="214"/>
      <c r="T399" s="214"/>
      <c r="U399" s="214"/>
      <c r="V399" s="214"/>
      <c r="W399" s="214"/>
      <c r="X399" s="214"/>
      <c r="Y399" s="214"/>
      <c r="Z399" s="214"/>
    </row>
    <row r="400" customFormat="false" ht="12.75" hidden="false" customHeight="true" outlineLevel="0" collapsed="false">
      <c r="A400" s="215"/>
      <c r="B400" s="215"/>
      <c r="C400" s="215"/>
      <c r="D400" s="214"/>
      <c r="E400" s="214"/>
      <c r="F400" s="249"/>
      <c r="G400" s="214"/>
      <c r="H400" s="214"/>
      <c r="I400" s="214"/>
      <c r="J400" s="214"/>
      <c r="K400" s="214"/>
      <c r="L400" s="214"/>
      <c r="M400" s="214"/>
      <c r="N400" s="214"/>
      <c r="O400" s="214"/>
      <c r="P400" s="214"/>
      <c r="Q400" s="214"/>
      <c r="R400" s="214"/>
      <c r="S400" s="214"/>
      <c r="T400" s="214"/>
      <c r="U400" s="214"/>
      <c r="V400" s="214"/>
      <c r="W400" s="214"/>
      <c r="X400" s="214"/>
      <c r="Y400" s="214"/>
      <c r="Z400" s="214"/>
    </row>
    <row r="401" customFormat="false" ht="12.75" hidden="false" customHeight="true" outlineLevel="0" collapsed="false">
      <c r="A401" s="215"/>
      <c r="B401" s="215"/>
      <c r="C401" s="215"/>
      <c r="D401" s="214"/>
      <c r="E401" s="214"/>
      <c r="F401" s="249"/>
      <c r="G401" s="214"/>
      <c r="H401" s="214"/>
      <c r="I401" s="214"/>
      <c r="J401" s="214"/>
      <c r="K401" s="214"/>
      <c r="L401" s="214"/>
      <c r="M401" s="214"/>
      <c r="N401" s="214"/>
      <c r="O401" s="214"/>
      <c r="P401" s="214"/>
      <c r="Q401" s="214"/>
      <c r="R401" s="214"/>
      <c r="S401" s="214"/>
      <c r="T401" s="214"/>
      <c r="U401" s="214"/>
      <c r="V401" s="214"/>
      <c r="W401" s="214"/>
      <c r="X401" s="214"/>
      <c r="Y401" s="214"/>
      <c r="Z401" s="214"/>
    </row>
    <row r="402" customFormat="false" ht="12.75" hidden="false" customHeight="true" outlineLevel="0" collapsed="false">
      <c r="A402" s="215"/>
      <c r="B402" s="215"/>
      <c r="C402" s="215"/>
      <c r="D402" s="214"/>
      <c r="E402" s="214"/>
      <c r="F402" s="249"/>
      <c r="G402" s="214"/>
      <c r="H402" s="214"/>
      <c r="I402" s="214"/>
      <c r="J402" s="214"/>
      <c r="K402" s="214"/>
      <c r="L402" s="214"/>
      <c r="M402" s="214"/>
      <c r="N402" s="214"/>
      <c r="O402" s="214"/>
      <c r="P402" s="214"/>
      <c r="Q402" s="214"/>
      <c r="R402" s="214"/>
      <c r="S402" s="214"/>
      <c r="T402" s="214"/>
      <c r="U402" s="214"/>
      <c r="V402" s="214"/>
      <c r="W402" s="214"/>
      <c r="X402" s="214"/>
      <c r="Y402" s="214"/>
      <c r="Z402" s="214"/>
    </row>
    <row r="403" customFormat="false" ht="12.75" hidden="false" customHeight="true" outlineLevel="0" collapsed="false">
      <c r="A403" s="215"/>
      <c r="B403" s="215"/>
      <c r="C403" s="215"/>
      <c r="D403" s="214"/>
      <c r="E403" s="214"/>
      <c r="F403" s="249"/>
      <c r="G403" s="214"/>
      <c r="H403" s="214"/>
      <c r="I403" s="214"/>
      <c r="J403" s="214"/>
      <c r="K403" s="214"/>
      <c r="L403" s="214"/>
      <c r="M403" s="214"/>
      <c r="N403" s="214"/>
      <c r="O403" s="214"/>
      <c r="P403" s="214"/>
      <c r="Q403" s="214"/>
      <c r="R403" s="214"/>
      <c r="S403" s="214"/>
      <c r="T403" s="214"/>
      <c r="U403" s="214"/>
      <c r="V403" s="214"/>
      <c r="W403" s="214"/>
      <c r="X403" s="214"/>
      <c r="Y403" s="214"/>
      <c r="Z403" s="214"/>
    </row>
    <row r="404" customFormat="false" ht="12.75" hidden="false" customHeight="true" outlineLevel="0" collapsed="false">
      <c r="A404" s="215"/>
      <c r="B404" s="215"/>
      <c r="C404" s="215"/>
      <c r="D404" s="214"/>
      <c r="E404" s="214"/>
      <c r="F404" s="249"/>
      <c r="G404" s="214"/>
      <c r="H404" s="214"/>
      <c r="I404" s="214"/>
      <c r="J404" s="214"/>
      <c r="K404" s="214"/>
      <c r="L404" s="214"/>
      <c r="M404" s="214"/>
      <c r="N404" s="214"/>
      <c r="O404" s="214"/>
      <c r="P404" s="214"/>
      <c r="Q404" s="214"/>
      <c r="R404" s="214"/>
      <c r="S404" s="214"/>
      <c r="T404" s="214"/>
      <c r="U404" s="214"/>
      <c r="V404" s="214"/>
      <c r="W404" s="214"/>
      <c r="X404" s="214"/>
      <c r="Y404" s="214"/>
      <c r="Z404" s="214"/>
    </row>
    <row r="405" customFormat="false" ht="12.75" hidden="false" customHeight="true" outlineLevel="0" collapsed="false">
      <c r="A405" s="215"/>
      <c r="B405" s="215"/>
      <c r="C405" s="215"/>
      <c r="D405" s="214"/>
      <c r="E405" s="214"/>
      <c r="F405" s="249"/>
      <c r="G405" s="214"/>
      <c r="H405" s="214"/>
      <c r="I405" s="214"/>
      <c r="J405" s="214"/>
      <c r="K405" s="214"/>
      <c r="L405" s="214"/>
      <c r="M405" s="214"/>
      <c r="N405" s="214"/>
      <c r="O405" s="214"/>
      <c r="P405" s="214"/>
      <c r="Q405" s="214"/>
      <c r="R405" s="214"/>
      <c r="S405" s="214"/>
      <c r="T405" s="214"/>
      <c r="U405" s="214"/>
      <c r="V405" s="214"/>
      <c r="W405" s="214"/>
      <c r="X405" s="214"/>
      <c r="Y405" s="214"/>
      <c r="Z405" s="214"/>
    </row>
    <row r="406" customFormat="false" ht="12.75" hidden="false" customHeight="true" outlineLevel="0" collapsed="false">
      <c r="A406" s="215"/>
      <c r="B406" s="215"/>
      <c r="C406" s="215"/>
      <c r="D406" s="214"/>
      <c r="E406" s="214"/>
      <c r="F406" s="249"/>
      <c r="G406" s="214"/>
      <c r="H406" s="214"/>
      <c r="I406" s="214"/>
      <c r="J406" s="214"/>
      <c r="K406" s="214"/>
      <c r="L406" s="214"/>
      <c r="M406" s="214"/>
      <c r="N406" s="214"/>
      <c r="O406" s="214"/>
      <c r="P406" s="214"/>
      <c r="Q406" s="214"/>
      <c r="R406" s="214"/>
      <c r="S406" s="214"/>
      <c r="T406" s="214"/>
      <c r="U406" s="214"/>
      <c r="V406" s="214"/>
      <c r="W406" s="214"/>
      <c r="X406" s="214"/>
      <c r="Y406" s="214"/>
      <c r="Z406" s="214"/>
    </row>
    <row r="407" customFormat="false" ht="12.75" hidden="false" customHeight="true" outlineLevel="0" collapsed="false">
      <c r="A407" s="215"/>
      <c r="B407" s="215"/>
      <c r="C407" s="215"/>
      <c r="D407" s="214"/>
      <c r="E407" s="214"/>
      <c r="F407" s="249"/>
      <c r="G407" s="214"/>
      <c r="H407" s="214"/>
      <c r="I407" s="214"/>
      <c r="J407" s="214"/>
      <c r="K407" s="214"/>
      <c r="L407" s="214"/>
      <c r="M407" s="214"/>
      <c r="N407" s="214"/>
      <c r="O407" s="214"/>
      <c r="P407" s="214"/>
      <c r="Q407" s="214"/>
      <c r="R407" s="214"/>
      <c r="S407" s="214"/>
      <c r="T407" s="214"/>
      <c r="U407" s="214"/>
      <c r="V407" s="214"/>
      <c r="W407" s="214"/>
      <c r="X407" s="214"/>
      <c r="Y407" s="214"/>
      <c r="Z407" s="214"/>
    </row>
    <row r="408" customFormat="false" ht="12.75" hidden="false" customHeight="true" outlineLevel="0" collapsed="false">
      <c r="A408" s="215"/>
      <c r="B408" s="215"/>
      <c r="C408" s="215"/>
      <c r="D408" s="214"/>
      <c r="E408" s="214"/>
      <c r="F408" s="249"/>
      <c r="G408" s="214"/>
      <c r="H408" s="214"/>
      <c r="I408" s="214"/>
      <c r="J408" s="214"/>
      <c r="K408" s="214"/>
      <c r="L408" s="214"/>
      <c r="M408" s="214"/>
      <c r="N408" s="214"/>
      <c r="O408" s="214"/>
      <c r="P408" s="214"/>
      <c r="Q408" s="214"/>
      <c r="R408" s="214"/>
      <c r="S408" s="214"/>
      <c r="T408" s="214"/>
      <c r="U408" s="214"/>
      <c r="V408" s="214"/>
      <c r="W408" s="214"/>
      <c r="X408" s="214"/>
      <c r="Y408" s="214"/>
      <c r="Z408" s="214"/>
    </row>
    <row r="409" customFormat="false" ht="12.75" hidden="false" customHeight="true" outlineLevel="0" collapsed="false">
      <c r="A409" s="215"/>
      <c r="B409" s="215"/>
      <c r="C409" s="215"/>
      <c r="D409" s="214"/>
      <c r="E409" s="214"/>
      <c r="F409" s="249"/>
      <c r="G409" s="214"/>
      <c r="H409" s="214"/>
      <c r="I409" s="214"/>
      <c r="J409" s="214"/>
      <c r="K409" s="214"/>
      <c r="L409" s="214"/>
      <c r="M409" s="214"/>
      <c r="N409" s="214"/>
      <c r="O409" s="214"/>
      <c r="P409" s="214"/>
      <c r="Q409" s="214"/>
      <c r="R409" s="214"/>
      <c r="S409" s="214"/>
      <c r="T409" s="214"/>
      <c r="U409" s="214"/>
      <c r="V409" s="214"/>
      <c r="W409" s="214"/>
      <c r="X409" s="214"/>
      <c r="Y409" s="214"/>
      <c r="Z409" s="214"/>
    </row>
    <row r="410" customFormat="false" ht="12.75" hidden="false" customHeight="true" outlineLevel="0" collapsed="false">
      <c r="A410" s="215"/>
      <c r="B410" s="215"/>
      <c r="C410" s="215"/>
      <c r="D410" s="214"/>
      <c r="E410" s="214"/>
      <c r="F410" s="249"/>
      <c r="G410" s="214"/>
      <c r="H410" s="214"/>
      <c r="I410" s="214"/>
      <c r="J410" s="214"/>
      <c r="K410" s="214"/>
      <c r="L410" s="214"/>
      <c r="M410" s="214"/>
      <c r="N410" s="214"/>
      <c r="O410" s="214"/>
      <c r="P410" s="214"/>
      <c r="Q410" s="214"/>
      <c r="R410" s="214"/>
      <c r="S410" s="214"/>
      <c r="T410" s="214"/>
      <c r="U410" s="214"/>
      <c r="V410" s="214"/>
      <c r="W410" s="214"/>
      <c r="X410" s="214"/>
      <c r="Y410" s="214"/>
      <c r="Z410" s="214"/>
    </row>
    <row r="411" customFormat="false" ht="12.75" hidden="false" customHeight="true" outlineLevel="0" collapsed="false">
      <c r="A411" s="215"/>
      <c r="B411" s="215"/>
      <c r="C411" s="215"/>
      <c r="D411" s="214"/>
      <c r="E411" s="214"/>
      <c r="F411" s="249"/>
      <c r="G411" s="214"/>
      <c r="H411" s="214"/>
      <c r="I411" s="214"/>
      <c r="J411" s="214"/>
      <c r="K411" s="214"/>
      <c r="L411" s="214"/>
      <c r="M411" s="214"/>
      <c r="N411" s="214"/>
      <c r="O411" s="214"/>
      <c r="P411" s="214"/>
      <c r="Q411" s="214"/>
      <c r="R411" s="214"/>
      <c r="S411" s="214"/>
      <c r="T411" s="214"/>
      <c r="U411" s="214"/>
      <c r="V411" s="214"/>
      <c r="W411" s="214"/>
      <c r="X411" s="214"/>
      <c r="Y411" s="214"/>
      <c r="Z411" s="214"/>
    </row>
    <row r="412" customFormat="false" ht="12.75" hidden="false" customHeight="true" outlineLevel="0" collapsed="false">
      <c r="A412" s="215"/>
      <c r="B412" s="215"/>
      <c r="C412" s="215"/>
      <c r="D412" s="214"/>
      <c r="E412" s="214"/>
      <c r="F412" s="249"/>
      <c r="G412" s="214"/>
      <c r="H412" s="214"/>
      <c r="I412" s="214"/>
      <c r="J412" s="214"/>
      <c r="K412" s="214"/>
      <c r="L412" s="214"/>
      <c r="M412" s="214"/>
      <c r="N412" s="214"/>
      <c r="O412" s="214"/>
      <c r="P412" s="214"/>
      <c r="Q412" s="214"/>
      <c r="R412" s="214"/>
      <c r="S412" s="214"/>
      <c r="T412" s="214"/>
      <c r="U412" s="214"/>
      <c r="V412" s="214"/>
      <c r="W412" s="214"/>
      <c r="X412" s="214"/>
      <c r="Y412" s="214"/>
      <c r="Z412" s="214"/>
    </row>
    <row r="413" customFormat="false" ht="12.75" hidden="false" customHeight="true" outlineLevel="0" collapsed="false">
      <c r="A413" s="215"/>
      <c r="B413" s="215"/>
      <c r="C413" s="215"/>
      <c r="D413" s="214"/>
      <c r="E413" s="214"/>
      <c r="F413" s="249"/>
      <c r="G413" s="214"/>
      <c r="H413" s="214"/>
      <c r="I413" s="214"/>
      <c r="J413" s="214"/>
      <c r="K413" s="214"/>
      <c r="L413" s="214"/>
      <c r="M413" s="214"/>
      <c r="N413" s="214"/>
      <c r="O413" s="214"/>
      <c r="P413" s="214"/>
      <c r="Q413" s="214"/>
      <c r="R413" s="214"/>
      <c r="S413" s="214"/>
      <c r="T413" s="214"/>
      <c r="U413" s="214"/>
      <c r="V413" s="214"/>
      <c r="W413" s="214"/>
      <c r="X413" s="214"/>
      <c r="Y413" s="214"/>
      <c r="Z413" s="214"/>
    </row>
    <row r="414" customFormat="false" ht="12.75" hidden="false" customHeight="true" outlineLevel="0" collapsed="false">
      <c r="A414" s="215"/>
      <c r="B414" s="215"/>
      <c r="C414" s="215"/>
      <c r="D414" s="214"/>
      <c r="E414" s="214"/>
      <c r="F414" s="249"/>
      <c r="G414" s="214"/>
      <c r="H414" s="214"/>
      <c r="I414" s="214"/>
      <c r="J414" s="214"/>
      <c r="K414" s="214"/>
      <c r="L414" s="214"/>
      <c r="M414" s="214"/>
      <c r="N414" s="214"/>
      <c r="O414" s="214"/>
      <c r="P414" s="214"/>
      <c r="Q414" s="214"/>
      <c r="R414" s="214"/>
      <c r="S414" s="214"/>
      <c r="T414" s="214"/>
      <c r="U414" s="214"/>
      <c r="V414" s="214"/>
      <c r="W414" s="214"/>
      <c r="X414" s="214"/>
      <c r="Y414" s="214"/>
      <c r="Z414" s="214"/>
    </row>
    <row r="415" customFormat="false" ht="12.75" hidden="false" customHeight="true" outlineLevel="0" collapsed="false">
      <c r="A415" s="215"/>
      <c r="B415" s="215"/>
      <c r="C415" s="215"/>
      <c r="D415" s="214"/>
      <c r="E415" s="214"/>
      <c r="F415" s="249"/>
      <c r="G415" s="214"/>
      <c r="H415" s="214"/>
      <c r="I415" s="214"/>
      <c r="J415" s="214"/>
      <c r="K415" s="214"/>
      <c r="L415" s="214"/>
      <c r="M415" s="214"/>
      <c r="N415" s="214"/>
      <c r="O415" s="214"/>
      <c r="P415" s="214"/>
      <c r="Q415" s="214"/>
      <c r="R415" s="214"/>
      <c r="S415" s="214"/>
      <c r="T415" s="214"/>
      <c r="U415" s="214"/>
      <c r="V415" s="214"/>
      <c r="W415" s="214"/>
      <c r="X415" s="214"/>
      <c r="Y415" s="214"/>
      <c r="Z415" s="214"/>
    </row>
    <row r="416" customFormat="false" ht="12.75" hidden="false" customHeight="true" outlineLevel="0" collapsed="false">
      <c r="A416" s="215"/>
      <c r="B416" s="215"/>
      <c r="C416" s="215"/>
      <c r="D416" s="214"/>
      <c r="E416" s="214"/>
      <c r="F416" s="249"/>
      <c r="G416" s="214"/>
      <c r="H416" s="214"/>
      <c r="I416" s="214"/>
      <c r="J416" s="214"/>
      <c r="K416" s="214"/>
      <c r="L416" s="214"/>
      <c r="M416" s="214"/>
      <c r="N416" s="214"/>
      <c r="O416" s="214"/>
      <c r="P416" s="214"/>
      <c r="Q416" s="214"/>
      <c r="R416" s="214"/>
      <c r="S416" s="214"/>
      <c r="T416" s="214"/>
      <c r="U416" s="214"/>
      <c r="V416" s="214"/>
      <c r="W416" s="214"/>
      <c r="X416" s="214"/>
      <c r="Y416" s="214"/>
      <c r="Z416" s="214"/>
    </row>
    <row r="417" customFormat="false" ht="12.75" hidden="false" customHeight="true" outlineLevel="0" collapsed="false">
      <c r="A417" s="215"/>
      <c r="B417" s="215"/>
      <c r="C417" s="215"/>
      <c r="D417" s="214"/>
      <c r="E417" s="214"/>
      <c r="F417" s="249"/>
      <c r="G417" s="214"/>
      <c r="H417" s="214"/>
      <c r="I417" s="214"/>
      <c r="J417" s="214"/>
      <c r="K417" s="214"/>
      <c r="L417" s="214"/>
      <c r="M417" s="214"/>
      <c r="N417" s="214"/>
      <c r="O417" s="214"/>
      <c r="P417" s="214"/>
      <c r="Q417" s="214"/>
      <c r="R417" s="214"/>
      <c r="S417" s="214"/>
      <c r="T417" s="214"/>
      <c r="U417" s="214"/>
      <c r="V417" s="214"/>
      <c r="W417" s="214"/>
      <c r="X417" s="214"/>
      <c r="Y417" s="214"/>
      <c r="Z417" s="214"/>
    </row>
    <row r="418" customFormat="false" ht="12.75" hidden="false" customHeight="true" outlineLevel="0" collapsed="false">
      <c r="A418" s="215"/>
      <c r="B418" s="215"/>
      <c r="C418" s="215"/>
      <c r="D418" s="214"/>
      <c r="E418" s="214"/>
      <c r="F418" s="249"/>
      <c r="G418" s="214"/>
      <c r="H418" s="214"/>
      <c r="I418" s="214"/>
      <c r="J418" s="214"/>
      <c r="K418" s="214"/>
      <c r="L418" s="214"/>
      <c r="M418" s="214"/>
      <c r="N418" s="214"/>
      <c r="O418" s="214"/>
      <c r="P418" s="214"/>
      <c r="Q418" s="214"/>
      <c r="R418" s="214"/>
      <c r="S418" s="214"/>
      <c r="T418" s="214"/>
      <c r="U418" s="214"/>
      <c r="V418" s="214"/>
      <c r="W418" s="214"/>
      <c r="X418" s="214"/>
      <c r="Y418" s="214"/>
      <c r="Z418" s="214"/>
    </row>
    <row r="419" customFormat="false" ht="12.75" hidden="false" customHeight="true" outlineLevel="0" collapsed="false">
      <c r="A419" s="215"/>
      <c r="B419" s="215"/>
      <c r="C419" s="215"/>
      <c r="D419" s="214"/>
      <c r="E419" s="214"/>
      <c r="F419" s="249"/>
      <c r="G419" s="214"/>
      <c r="H419" s="214"/>
      <c r="I419" s="214"/>
      <c r="J419" s="214"/>
      <c r="K419" s="214"/>
      <c r="L419" s="214"/>
      <c r="M419" s="214"/>
      <c r="N419" s="214"/>
      <c r="O419" s="214"/>
      <c r="P419" s="214"/>
      <c r="Q419" s="214"/>
      <c r="R419" s="214"/>
      <c r="S419" s="214"/>
      <c r="T419" s="214"/>
      <c r="U419" s="214"/>
      <c r="V419" s="214"/>
      <c r="W419" s="214"/>
      <c r="X419" s="214"/>
      <c r="Y419" s="214"/>
      <c r="Z419" s="214"/>
    </row>
    <row r="420" customFormat="false" ht="12.75" hidden="false" customHeight="true" outlineLevel="0" collapsed="false">
      <c r="A420" s="215"/>
      <c r="B420" s="215"/>
      <c r="C420" s="215"/>
      <c r="D420" s="214"/>
      <c r="E420" s="214"/>
      <c r="F420" s="249"/>
      <c r="G420" s="214"/>
      <c r="H420" s="214"/>
      <c r="I420" s="214"/>
      <c r="J420" s="214"/>
      <c r="K420" s="214"/>
      <c r="L420" s="214"/>
      <c r="M420" s="214"/>
      <c r="N420" s="214"/>
      <c r="O420" s="214"/>
      <c r="P420" s="214"/>
      <c r="Q420" s="214"/>
      <c r="R420" s="214"/>
      <c r="S420" s="214"/>
      <c r="T420" s="214"/>
      <c r="U420" s="214"/>
      <c r="V420" s="214"/>
      <c r="W420" s="214"/>
      <c r="X420" s="214"/>
      <c r="Y420" s="214"/>
      <c r="Z420" s="214"/>
    </row>
    <row r="421" customFormat="false" ht="12.75" hidden="false" customHeight="true" outlineLevel="0" collapsed="false">
      <c r="A421" s="215"/>
      <c r="B421" s="215"/>
      <c r="C421" s="215"/>
      <c r="D421" s="214"/>
      <c r="E421" s="214"/>
      <c r="F421" s="249"/>
      <c r="G421" s="214"/>
      <c r="H421" s="214"/>
      <c r="I421" s="214"/>
      <c r="J421" s="214"/>
      <c r="K421" s="214"/>
      <c r="L421" s="214"/>
      <c r="M421" s="214"/>
      <c r="N421" s="214"/>
      <c r="O421" s="214"/>
      <c r="P421" s="214"/>
      <c r="Q421" s="214"/>
      <c r="R421" s="214"/>
      <c r="S421" s="214"/>
      <c r="T421" s="214"/>
      <c r="U421" s="214"/>
      <c r="V421" s="214"/>
      <c r="W421" s="214"/>
      <c r="X421" s="214"/>
      <c r="Y421" s="214"/>
      <c r="Z421" s="214"/>
    </row>
    <row r="422" customFormat="false" ht="12.75" hidden="false" customHeight="true" outlineLevel="0" collapsed="false">
      <c r="A422" s="215"/>
      <c r="B422" s="215"/>
      <c r="C422" s="215"/>
      <c r="D422" s="214"/>
      <c r="E422" s="214"/>
      <c r="F422" s="249"/>
      <c r="G422" s="214"/>
      <c r="H422" s="214"/>
      <c r="I422" s="214"/>
      <c r="J422" s="214"/>
      <c r="K422" s="214"/>
      <c r="L422" s="214"/>
      <c r="M422" s="214"/>
      <c r="N422" s="214"/>
      <c r="O422" s="214"/>
      <c r="P422" s="214"/>
      <c r="Q422" s="214"/>
      <c r="R422" s="214"/>
      <c r="S422" s="214"/>
      <c r="T422" s="214"/>
      <c r="U422" s="214"/>
      <c r="V422" s="214"/>
      <c r="W422" s="214"/>
      <c r="X422" s="214"/>
      <c r="Y422" s="214"/>
      <c r="Z422" s="214"/>
    </row>
    <row r="423" customFormat="false" ht="12.75" hidden="false" customHeight="true" outlineLevel="0" collapsed="false">
      <c r="A423" s="215"/>
      <c r="B423" s="215"/>
      <c r="C423" s="215"/>
      <c r="D423" s="214"/>
      <c r="E423" s="214"/>
      <c r="F423" s="249"/>
      <c r="G423" s="214"/>
      <c r="H423" s="214"/>
      <c r="I423" s="214"/>
      <c r="J423" s="214"/>
      <c r="K423" s="214"/>
      <c r="L423" s="214"/>
      <c r="M423" s="214"/>
      <c r="N423" s="214"/>
      <c r="O423" s="214"/>
      <c r="P423" s="214"/>
      <c r="Q423" s="214"/>
      <c r="R423" s="214"/>
      <c r="S423" s="214"/>
      <c r="T423" s="214"/>
      <c r="U423" s="214"/>
      <c r="V423" s="214"/>
      <c r="W423" s="214"/>
      <c r="X423" s="214"/>
      <c r="Y423" s="214"/>
      <c r="Z423" s="214"/>
    </row>
    <row r="424" customFormat="false" ht="12.75" hidden="false" customHeight="true" outlineLevel="0" collapsed="false">
      <c r="A424" s="215"/>
      <c r="B424" s="215"/>
      <c r="C424" s="215"/>
      <c r="D424" s="214"/>
      <c r="E424" s="214"/>
      <c r="F424" s="249"/>
      <c r="G424" s="214"/>
      <c r="H424" s="214"/>
      <c r="I424" s="214"/>
      <c r="J424" s="214"/>
      <c r="K424" s="214"/>
      <c r="L424" s="214"/>
      <c r="M424" s="214"/>
      <c r="N424" s="214"/>
      <c r="O424" s="214"/>
      <c r="P424" s="214"/>
      <c r="Q424" s="214"/>
      <c r="R424" s="214"/>
      <c r="S424" s="214"/>
      <c r="T424" s="214"/>
      <c r="U424" s="214"/>
      <c r="V424" s="214"/>
      <c r="W424" s="214"/>
      <c r="X424" s="214"/>
      <c r="Y424" s="214"/>
      <c r="Z424" s="214"/>
    </row>
    <row r="425" customFormat="false" ht="12.75" hidden="false" customHeight="true" outlineLevel="0" collapsed="false">
      <c r="A425" s="215"/>
      <c r="B425" s="215"/>
      <c r="C425" s="215"/>
      <c r="D425" s="214"/>
      <c r="E425" s="214"/>
      <c r="F425" s="249"/>
      <c r="G425" s="214"/>
      <c r="H425" s="214"/>
      <c r="I425" s="214"/>
      <c r="J425" s="214"/>
      <c r="K425" s="214"/>
      <c r="L425" s="214"/>
      <c r="M425" s="214"/>
      <c r="N425" s="214"/>
      <c r="O425" s="214"/>
      <c r="P425" s="214"/>
      <c r="Q425" s="214"/>
      <c r="R425" s="214"/>
      <c r="S425" s="214"/>
      <c r="T425" s="214"/>
      <c r="U425" s="214"/>
      <c r="V425" s="214"/>
      <c r="W425" s="214"/>
      <c r="X425" s="214"/>
      <c r="Y425" s="214"/>
      <c r="Z425" s="214"/>
    </row>
    <row r="426" customFormat="false" ht="12.75" hidden="false" customHeight="true" outlineLevel="0" collapsed="false">
      <c r="A426" s="215"/>
      <c r="B426" s="215"/>
      <c r="C426" s="215"/>
      <c r="D426" s="214"/>
      <c r="E426" s="214"/>
      <c r="F426" s="249"/>
      <c r="G426" s="214"/>
      <c r="H426" s="214"/>
      <c r="I426" s="214"/>
      <c r="J426" s="214"/>
      <c r="K426" s="214"/>
      <c r="L426" s="214"/>
      <c r="M426" s="214"/>
      <c r="N426" s="214"/>
      <c r="O426" s="214"/>
      <c r="P426" s="214"/>
      <c r="Q426" s="214"/>
      <c r="R426" s="214"/>
      <c r="S426" s="214"/>
      <c r="T426" s="214"/>
      <c r="U426" s="214"/>
      <c r="V426" s="214"/>
      <c r="W426" s="214"/>
      <c r="X426" s="214"/>
      <c r="Y426" s="214"/>
      <c r="Z426" s="214"/>
    </row>
    <row r="427" customFormat="false" ht="12.75" hidden="false" customHeight="true" outlineLevel="0" collapsed="false">
      <c r="A427" s="215"/>
      <c r="B427" s="215"/>
      <c r="C427" s="215"/>
      <c r="D427" s="214"/>
      <c r="E427" s="214"/>
      <c r="F427" s="249"/>
      <c r="G427" s="214"/>
      <c r="H427" s="214"/>
      <c r="I427" s="214"/>
      <c r="J427" s="214"/>
      <c r="K427" s="214"/>
      <c r="L427" s="214"/>
      <c r="M427" s="214"/>
      <c r="N427" s="214"/>
      <c r="O427" s="214"/>
      <c r="P427" s="214"/>
      <c r="Q427" s="214"/>
      <c r="R427" s="214"/>
      <c r="S427" s="214"/>
      <c r="T427" s="214"/>
      <c r="U427" s="214"/>
      <c r="V427" s="214"/>
      <c r="W427" s="214"/>
      <c r="X427" s="214"/>
      <c r="Y427" s="214"/>
      <c r="Z427" s="214"/>
    </row>
    <row r="428" customFormat="false" ht="12.75" hidden="false" customHeight="true" outlineLevel="0" collapsed="false">
      <c r="A428" s="215"/>
      <c r="B428" s="215"/>
      <c r="C428" s="215"/>
      <c r="D428" s="214"/>
      <c r="E428" s="214"/>
      <c r="F428" s="249"/>
      <c r="G428" s="214"/>
      <c r="H428" s="214"/>
      <c r="I428" s="214"/>
      <c r="J428" s="214"/>
      <c r="K428" s="214"/>
      <c r="L428" s="214"/>
      <c r="M428" s="214"/>
      <c r="N428" s="214"/>
      <c r="O428" s="214"/>
      <c r="P428" s="214"/>
      <c r="Q428" s="214"/>
      <c r="R428" s="214"/>
      <c r="S428" s="214"/>
      <c r="T428" s="214"/>
      <c r="U428" s="214"/>
      <c r="V428" s="214"/>
      <c r="W428" s="214"/>
      <c r="X428" s="214"/>
      <c r="Y428" s="214"/>
      <c r="Z428" s="214"/>
    </row>
    <row r="429" customFormat="false" ht="12.75" hidden="false" customHeight="true" outlineLevel="0" collapsed="false">
      <c r="A429" s="215"/>
      <c r="B429" s="215"/>
      <c r="C429" s="215"/>
      <c r="D429" s="214"/>
      <c r="E429" s="214"/>
      <c r="F429" s="249"/>
      <c r="G429" s="214"/>
      <c r="H429" s="214"/>
      <c r="I429" s="214"/>
      <c r="J429" s="214"/>
      <c r="K429" s="214"/>
      <c r="L429" s="214"/>
      <c r="M429" s="214"/>
      <c r="N429" s="214"/>
      <c r="O429" s="214"/>
      <c r="P429" s="214"/>
      <c r="Q429" s="214"/>
      <c r="R429" s="214"/>
      <c r="S429" s="214"/>
      <c r="T429" s="214"/>
      <c r="U429" s="214"/>
      <c r="V429" s="214"/>
      <c r="W429" s="214"/>
      <c r="X429" s="214"/>
      <c r="Y429" s="214"/>
      <c r="Z429" s="214"/>
    </row>
    <row r="430" customFormat="false" ht="12.75" hidden="false" customHeight="true" outlineLevel="0" collapsed="false">
      <c r="A430" s="215"/>
      <c r="B430" s="215"/>
      <c r="C430" s="215"/>
      <c r="D430" s="214"/>
      <c r="E430" s="214"/>
      <c r="F430" s="249"/>
      <c r="G430" s="214"/>
      <c r="H430" s="214"/>
      <c r="I430" s="214"/>
      <c r="J430" s="214"/>
      <c r="K430" s="214"/>
      <c r="L430" s="214"/>
      <c r="M430" s="214"/>
      <c r="N430" s="214"/>
      <c r="O430" s="214"/>
      <c r="P430" s="214"/>
      <c r="Q430" s="214"/>
      <c r="R430" s="214"/>
      <c r="S430" s="214"/>
      <c r="T430" s="214"/>
      <c r="U430" s="214"/>
      <c r="V430" s="214"/>
      <c r="W430" s="214"/>
      <c r="X430" s="214"/>
      <c r="Y430" s="214"/>
      <c r="Z430" s="214"/>
    </row>
    <row r="431" customFormat="false" ht="12.75" hidden="false" customHeight="true" outlineLevel="0" collapsed="false">
      <c r="A431" s="215"/>
      <c r="B431" s="215"/>
      <c r="C431" s="215"/>
      <c r="D431" s="214"/>
      <c r="E431" s="214"/>
      <c r="F431" s="249"/>
      <c r="G431" s="214"/>
      <c r="H431" s="214"/>
      <c r="I431" s="214"/>
      <c r="J431" s="214"/>
      <c r="K431" s="214"/>
      <c r="L431" s="214"/>
      <c r="M431" s="214"/>
      <c r="N431" s="214"/>
      <c r="O431" s="214"/>
      <c r="P431" s="214"/>
      <c r="Q431" s="214"/>
      <c r="R431" s="214"/>
      <c r="S431" s="214"/>
      <c r="T431" s="214"/>
      <c r="U431" s="214"/>
      <c r="V431" s="214"/>
      <c r="W431" s="214"/>
      <c r="X431" s="214"/>
      <c r="Y431" s="214"/>
      <c r="Z431" s="214"/>
    </row>
    <row r="432" customFormat="false" ht="12.75" hidden="false" customHeight="true" outlineLevel="0" collapsed="false">
      <c r="A432" s="215"/>
      <c r="B432" s="215"/>
      <c r="C432" s="215"/>
      <c r="D432" s="214"/>
      <c r="E432" s="214"/>
      <c r="F432" s="249"/>
      <c r="G432" s="214"/>
      <c r="H432" s="214"/>
      <c r="I432" s="214"/>
      <c r="J432" s="214"/>
      <c r="K432" s="214"/>
      <c r="L432" s="214"/>
      <c r="M432" s="214"/>
      <c r="N432" s="214"/>
      <c r="O432" s="214"/>
      <c r="P432" s="214"/>
      <c r="Q432" s="214"/>
      <c r="R432" s="214"/>
      <c r="S432" s="214"/>
      <c r="T432" s="214"/>
      <c r="U432" s="214"/>
      <c r="V432" s="214"/>
      <c r="W432" s="214"/>
      <c r="X432" s="214"/>
      <c r="Y432" s="214"/>
      <c r="Z432" s="214"/>
    </row>
    <row r="433" customFormat="false" ht="12.75" hidden="false" customHeight="true" outlineLevel="0" collapsed="false">
      <c r="A433" s="215"/>
      <c r="B433" s="215"/>
      <c r="C433" s="215"/>
      <c r="D433" s="214"/>
      <c r="E433" s="214"/>
      <c r="F433" s="249"/>
      <c r="G433" s="214"/>
      <c r="H433" s="214"/>
      <c r="I433" s="214"/>
      <c r="J433" s="214"/>
      <c r="K433" s="214"/>
      <c r="L433" s="214"/>
      <c r="M433" s="214"/>
      <c r="N433" s="214"/>
      <c r="O433" s="214"/>
      <c r="P433" s="214"/>
      <c r="Q433" s="214"/>
      <c r="R433" s="214"/>
      <c r="S433" s="214"/>
      <c r="T433" s="214"/>
      <c r="U433" s="214"/>
      <c r="V433" s="214"/>
      <c r="W433" s="214"/>
      <c r="X433" s="214"/>
      <c r="Y433" s="214"/>
      <c r="Z433" s="214"/>
    </row>
    <row r="434" customFormat="false" ht="12.75" hidden="false" customHeight="true" outlineLevel="0" collapsed="false">
      <c r="A434" s="215"/>
      <c r="B434" s="215"/>
      <c r="C434" s="215"/>
      <c r="D434" s="214"/>
      <c r="E434" s="214"/>
      <c r="F434" s="249"/>
      <c r="G434" s="214"/>
      <c r="H434" s="214"/>
      <c r="I434" s="214"/>
      <c r="J434" s="214"/>
      <c r="K434" s="214"/>
      <c r="L434" s="214"/>
      <c r="M434" s="214"/>
      <c r="N434" s="214"/>
      <c r="O434" s="214"/>
      <c r="P434" s="214"/>
      <c r="Q434" s="214"/>
      <c r="R434" s="214"/>
      <c r="S434" s="214"/>
      <c r="T434" s="214"/>
      <c r="U434" s="214"/>
      <c r="V434" s="214"/>
      <c r="W434" s="214"/>
      <c r="X434" s="214"/>
      <c r="Y434" s="214"/>
      <c r="Z434" s="214"/>
    </row>
    <row r="435" customFormat="false" ht="12.75" hidden="false" customHeight="true" outlineLevel="0" collapsed="false">
      <c r="A435" s="215"/>
      <c r="B435" s="215"/>
      <c r="C435" s="215"/>
      <c r="D435" s="214"/>
      <c r="E435" s="214"/>
      <c r="F435" s="249"/>
      <c r="G435" s="214"/>
      <c r="H435" s="214"/>
      <c r="I435" s="214"/>
      <c r="J435" s="214"/>
      <c r="K435" s="214"/>
      <c r="L435" s="214"/>
      <c r="M435" s="214"/>
      <c r="N435" s="214"/>
      <c r="O435" s="214"/>
      <c r="P435" s="214"/>
      <c r="Q435" s="214"/>
      <c r="R435" s="214"/>
      <c r="S435" s="214"/>
      <c r="T435" s="214"/>
      <c r="U435" s="214"/>
      <c r="V435" s="214"/>
      <c r="W435" s="214"/>
      <c r="X435" s="214"/>
      <c r="Y435" s="214"/>
      <c r="Z435" s="214"/>
    </row>
    <row r="436" customFormat="false" ht="12.75" hidden="false" customHeight="true" outlineLevel="0" collapsed="false">
      <c r="A436" s="215"/>
      <c r="B436" s="215"/>
      <c r="C436" s="215"/>
      <c r="D436" s="214"/>
      <c r="E436" s="214"/>
      <c r="F436" s="249"/>
      <c r="G436" s="214"/>
      <c r="H436" s="214"/>
      <c r="I436" s="214"/>
      <c r="J436" s="214"/>
      <c r="K436" s="214"/>
      <c r="L436" s="214"/>
      <c r="M436" s="214"/>
      <c r="N436" s="214"/>
      <c r="O436" s="214"/>
      <c r="P436" s="214"/>
      <c r="Q436" s="214"/>
      <c r="R436" s="214"/>
      <c r="S436" s="214"/>
      <c r="T436" s="214"/>
      <c r="U436" s="214"/>
      <c r="V436" s="214"/>
      <c r="W436" s="214"/>
      <c r="X436" s="214"/>
      <c r="Y436" s="214"/>
      <c r="Z436" s="214"/>
    </row>
    <row r="437" customFormat="false" ht="12.75" hidden="false" customHeight="true" outlineLevel="0" collapsed="false">
      <c r="A437" s="215"/>
      <c r="B437" s="215"/>
      <c r="C437" s="215"/>
      <c r="D437" s="214"/>
      <c r="E437" s="214"/>
      <c r="F437" s="249"/>
      <c r="G437" s="214"/>
      <c r="H437" s="214"/>
      <c r="I437" s="214"/>
      <c r="J437" s="214"/>
      <c r="K437" s="214"/>
      <c r="L437" s="214"/>
      <c r="M437" s="214"/>
      <c r="N437" s="214"/>
      <c r="O437" s="214"/>
      <c r="P437" s="214"/>
      <c r="Q437" s="214"/>
      <c r="R437" s="214"/>
      <c r="S437" s="214"/>
      <c r="T437" s="214"/>
      <c r="U437" s="214"/>
      <c r="V437" s="214"/>
      <c r="W437" s="214"/>
      <c r="X437" s="214"/>
      <c r="Y437" s="214"/>
      <c r="Z437" s="214"/>
    </row>
    <row r="438" customFormat="false" ht="12.75" hidden="false" customHeight="true" outlineLevel="0" collapsed="false">
      <c r="A438" s="215"/>
      <c r="B438" s="215"/>
      <c r="C438" s="215"/>
      <c r="D438" s="214"/>
      <c r="E438" s="214"/>
      <c r="F438" s="249"/>
      <c r="G438" s="214"/>
      <c r="H438" s="214"/>
      <c r="I438" s="214"/>
      <c r="J438" s="214"/>
      <c r="K438" s="214"/>
      <c r="L438" s="214"/>
      <c r="M438" s="214"/>
      <c r="N438" s="214"/>
      <c r="O438" s="214"/>
      <c r="P438" s="214"/>
      <c r="Q438" s="214"/>
      <c r="R438" s="214"/>
      <c r="S438" s="214"/>
      <c r="T438" s="214"/>
      <c r="U438" s="214"/>
      <c r="V438" s="214"/>
      <c r="W438" s="214"/>
      <c r="X438" s="214"/>
      <c r="Y438" s="214"/>
      <c r="Z438" s="214"/>
    </row>
    <row r="439" customFormat="false" ht="12.75" hidden="false" customHeight="true" outlineLevel="0" collapsed="false">
      <c r="A439" s="215"/>
      <c r="B439" s="215"/>
      <c r="C439" s="215"/>
      <c r="D439" s="214"/>
      <c r="E439" s="214"/>
      <c r="F439" s="249"/>
      <c r="G439" s="214"/>
      <c r="H439" s="214"/>
      <c r="I439" s="214"/>
      <c r="J439" s="214"/>
      <c r="K439" s="214"/>
      <c r="L439" s="214"/>
      <c r="M439" s="214"/>
      <c r="N439" s="214"/>
      <c r="O439" s="214"/>
      <c r="P439" s="214"/>
      <c r="Q439" s="214"/>
      <c r="R439" s="214"/>
      <c r="S439" s="214"/>
      <c r="T439" s="214"/>
      <c r="U439" s="214"/>
      <c r="V439" s="214"/>
      <c r="W439" s="214"/>
      <c r="X439" s="214"/>
      <c r="Y439" s="214"/>
      <c r="Z439" s="214"/>
    </row>
    <row r="440" customFormat="false" ht="12.75" hidden="false" customHeight="true" outlineLevel="0" collapsed="false">
      <c r="A440" s="215"/>
      <c r="B440" s="215"/>
      <c r="C440" s="215"/>
      <c r="D440" s="214"/>
      <c r="E440" s="214"/>
      <c r="F440" s="249"/>
      <c r="G440" s="214"/>
      <c r="H440" s="214"/>
      <c r="I440" s="214"/>
      <c r="J440" s="214"/>
      <c r="K440" s="214"/>
      <c r="L440" s="214"/>
      <c r="M440" s="214"/>
      <c r="N440" s="214"/>
      <c r="O440" s="214"/>
      <c r="P440" s="214"/>
      <c r="Q440" s="214"/>
      <c r="R440" s="214"/>
      <c r="S440" s="214"/>
      <c r="T440" s="214"/>
      <c r="U440" s="214"/>
      <c r="V440" s="214"/>
      <c r="W440" s="214"/>
      <c r="X440" s="214"/>
      <c r="Y440" s="214"/>
      <c r="Z440" s="214"/>
    </row>
    <row r="441" customFormat="false" ht="12.75" hidden="false" customHeight="true" outlineLevel="0" collapsed="false">
      <c r="A441" s="215"/>
      <c r="B441" s="215"/>
      <c r="C441" s="215"/>
      <c r="D441" s="214"/>
      <c r="E441" s="214"/>
      <c r="F441" s="249"/>
      <c r="G441" s="214"/>
      <c r="H441" s="214"/>
      <c r="I441" s="214"/>
      <c r="J441" s="214"/>
      <c r="K441" s="214"/>
      <c r="L441" s="214"/>
      <c r="M441" s="214"/>
      <c r="N441" s="214"/>
      <c r="O441" s="214"/>
      <c r="P441" s="214"/>
      <c r="Q441" s="214"/>
      <c r="R441" s="214"/>
      <c r="S441" s="214"/>
      <c r="T441" s="214"/>
      <c r="U441" s="214"/>
      <c r="V441" s="214"/>
      <c r="W441" s="214"/>
      <c r="X441" s="214"/>
      <c r="Y441" s="214"/>
      <c r="Z441" s="214"/>
    </row>
    <row r="442" customFormat="false" ht="12.75" hidden="false" customHeight="true" outlineLevel="0" collapsed="false">
      <c r="A442" s="215"/>
      <c r="B442" s="215"/>
      <c r="C442" s="215"/>
      <c r="D442" s="214"/>
      <c r="E442" s="214"/>
      <c r="F442" s="249"/>
      <c r="G442" s="214"/>
      <c r="H442" s="214"/>
      <c r="I442" s="214"/>
      <c r="J442" s="214"/>
      <c r="K442" s="214"/>
      <c r="L442" s="214"/>
      <c r="M442" s="214"/>
      <c r="N442" s="214"/>
      <c r="O442" s="214"/>
      <c r="P442" s="214"/>
      <c r="Q442" s="214"/>
      <c r="R442" s="214"/>
      <c r="S442" s="214"/>
      <c r="T442" s="214"/>
      <c r="U442" s="214"/>
      <c r="V442" s="214"/>
      <c r="W442" s="214"/>
      <c r="X442" s="214"/>
      <c r="Y442" s="214"/>
      <c r="Z442" s="214"/>
    </row>
    <row r="443" customFormat="false" ht="12.75" hidden="false" customHeight="true" outlineLevel="0" collapsed="false">
      <c r="A443" s="215"/>
      <c r="B443" s="215"/>
      <c r="C443" s="215"/>
      <c r="D443" s="214"/>
      <c r="E443" s="214"/>
      <c r="F443" s="249"/>
      <c r="G443" s="214"/>
      <c r="H443" s="214"/>
      <c r="I443" s="214"/>
      <c r="J443" s="214"/>
      <c r="K443" s="214"/>
      <c r="L443" s="214"/>
      <c r="M443" s="214"/>
      <c r="N443" s="214"/>
      <c r="O443" s="214"/>
      <c r="P443" s="214"/>
      <c r="Q443" s="214"/>
      <c r="R443" s="214"/>
      <c r="S443" s="214"/>
      <c r="T443" s="214"/>
      <c r="U443" s="214"/>
      <c r="V443" s="214"/>
      <c r="W443" s="214"/>
      <c r="X443" s="214"/>
      <c r="Y443" s="214"/>
      <c r="Z443" s="214"/>
    </row>
    <row r="444" customFormat="false" ht="12.75" hidden="false" customHeight="true" outlineLevel="0" collapsed="false">
      <c r="A444" s="215"/>
      <c r="B444" s="215"/>
      <c r="C444" s="215"/>
      <c r="D444" s="214"/>
      <c r="E444" s="214"/>
      <c r="F444" s="249"/>
      <c r="G444" s="214"/>
      <c r="H444" s="214"/>
      <c r="I444" s="214"/>
      <c r="J444" s="214"/>
      <c r="K444" s="214"/>
      <c r="L444" s="214"/>
      <c r="M444" s="214"/>
      <c r="N444" s="214"/>
      <c r="O444" s="214"/>
      <c r="P444" s="214"/>
      <c r="Q444" s="214"/>
      <c r="R444" s="214"/>
      <c r="S444" s="214"/>
      <c r="T444" s="214"/>
      <c r="U444" s="214"/>
      <c r="V444" s="214"/>
      <c r="W444" s="214"/>
      <c r="X444" s="214"/>
      <c r="Y444" s="214"/>
      <c r="Z444" s="214"/>
    </row>
    <row r="445" customFormat="false" ht="12.75" hidden="false" customHeight="true" outlineLevel="0" collapsed="false">
      <c r="A445" s="215"/>
      <c r="B445" s="215"/>
      <c r="C445" s="215"/>
      <c r="D445" s="214"/>
      <c r="E445" s="214"/>
      <c r="F445" s="249"/>
      <c r="G445" s="214"/>
      <c r="H445" s="214"/>
      <c r="I445" s="214"/>
      <c r="J445" s="214"/>
      <c r="K445" s="214"/>
      <c r="L445" s="214"/>
      <c r="M445" s="214"/>
      <c r="N445" s="214"/>
      <c r="O445" s="214"/>
      <c r="P445" s="214"/>
      <c r="Q445" s="214"/>
      <c r="R445" s="214"/>
      <c r="S445" s="214"/>
      <c r="T445" s="214"/>
      <c r="U445" s="214"/>
      <c r="V445" s="214"/>
      <c r="W445" s="214"/>
      <c r="X445" s="214"/>
      <c r="Y445" s="214"/>
      <c r="Z445" s="214"/>
    </row>
    <row r="446" customFormat="false" ht="12.75" hidden="false" customHeight="true" outlineLevel="0" collapsed="false">
      <c r="A446" s="215"/>
      <c r="B446" s="215"/>
      <c r="C446" s="215"/>
      <c r="D446" s="214"/>
      <c r="E446" s="214"/>
      <c r="F446" s="249"/>
      <c r="G446" s="214"/>
      <c r="H446" s="214"/>
      <c r="I446" s="214"/>
      <c r="J446" s="214"/>
      <c r="K446" s="214"/>
      <c r="L446" s="214"/>
      <c r="M446" s="214"/>
      <c r="N446" s="214"/>
      <c r="O446" s="214"/>
      <c r="P446" s="214"/>
      <c r="Q446" s="214"/>
      <c r="R446" s="214"/>
      <c r="S446" s="214"/>
      <c r="T446" s="214"/>
      <c r="U446" s="214"/>
      <c r="V446" s="214"/>
      <c r="W446" s="214"/>
      <c r="X446" s="214"/>
      <c r="Y446" s="214"/>
      <c r="Z446" s="214"/>
    </row>
    <row r="447" customFormat="false" ht="12.75" hidden="false" customHeight="true" outlineLevel="0" collapsed="false">
      <c r="A447" s="215"/>
      <c r="B447" s="215"/>
      <c r="C447" s="215"/>
      <c r="D447" s="214"/>
      <c r="E447" s="214"/>
      <c r="F447" s="249"/>
      <c r="G447" s="214"/>
      <c r="H447" s="214"/>
      <c r="I447" s="214"/>
      <c r="J447" s="214"/>
      <c r="K447" s="214"/>
      <c r="L447" s="214"/>
      <c r="M447" s="214"/>
      <c r="N447" s="214"/>
      <c r="O447" s="214"/>
      <c r="P447" s="214"/>
      <c r="Q447" s="214"/>
      <c r="R447" s="214"/>
      <c r="S447" s="214"/>
      <c r="T447" s="214"/>
      <c r="U447" s="214"/>
      <c r="V447" s="214"/>
      <c r="W447" s="214"/>
      <c r="X447" s="214"/>
      <c r="Y447" s="214"/>
      <c r="Z447" s="214"/>
    </row>
    <row r="448" customFormat="false" ht="12.75" hidden="false" customHeight="true" outlineLevel="0" collapsed="false">
      <c r="A448" s="215"/>
      <c r="B448" s="215"/>
      <c r="C448" s="215"/>
      <c r="D448" s="214"/>
      <c r="E448" s="214"/>
      <c r="F448" s="249"/>
      <c r="G448" s="214"/>
      <c r="H448" s="214"/>
      <c r="I448" s="214"/>
      <c r="J448" s="214"/>
      <c r="K448" s="214"/>
      <c r="L448" s="214"/>
      <c r="M448" s="214"/>
      <c r="N448" s="214"/>
      <c r="O448" s="214"/>
      <c r="P448" s="214"/>
      <c r="Q448" s="214"/>
      <c r="R448" s="214"/>
      <c r="S448" s="214"/>
      <c r="T448" s="214"/>
      <c r="U448" s="214"/>
      <c r="V448" s="214"/>
      <c r="W448" s="214"/>
      <c r="X448" s="214"/>
      <c r="Y448" s="214"/>
      <c r="Z448" s="214"/>
    </row>
    <row r="449" customFormat="false" ht="12.75" hidden="false" customHeight="true" outlineLevel="0" collapsed="false">
      <c r="A449" s="215"/>
      <c r="B449" s="215"/>
      <c r="C449" s="215"/>
      <c r="D449" s="214"/>
      <c r="E449" s="214"/>
      <c r="F449" s="249"/>
      <c r="G449" s="214"/>
      <c r="H449" s="214"/>
      <c r="I449" s="214"/>
      <c r="J449" s="214"/>
      <c r="K449" s="214"/>
      <c r="L449" s="214"/>
      <c r="M449" s="214"/>
      <c r="N449" s="214"/>
      <c r="O449" s="214"/>
      <c r="P449" s="214"/>
      <c r="Q449" s="214"/>
      <c r="R449" s="214"/>
      <c r="S449" s="214"/>
      <c r="T449" s="214"/>
      <c r="U449" s="214"/>
      <c r="V449" s="214"/>
      <c r="W449" s="214"/>
      <c r="X449" s="214"/>
      <c r="Y449" s="214"/>
      <c r="Z449" s="214"/>
    </row>
    <row r="450" customFormat="false" ht="12.75" hidden="false" customHeight="true" outlineLevel="0" collapsed="false">
      <c r="A450" s="215"/>
      <c r="B450" s="215"/>
      <c r="C450" s="215"/>
      <c r="D450" s="214"/>
      <c r="E450" s="214"/>
      <c r="F450" s="249"/>
      <c r="G450" s="214"/>
      <c r="H450" s="214"/>
      <c r="I450" s="214"/>
      <c r="J450" s="214"/>
      <c r="K450" s="214"/>
      <c r="L450" s="214"/>
      <c r="M450" s="214"/>
      <c r="N450" s="214"/>
      <c r="O450" s="214"/>
      <c r="P450" s="214"/>
      <c r="Q450" s="214"/>
      <c r="R450" s="214"/>
      <c r="S450" s="214"/>
      <c r="T450" s="214"/>
      <c r="U450" s="214"/>
      <c r="V450" s="214"/>
      <c r="W450" s="214"/>
      <c r="X450" s="214"/>
      <c r="Y450" s="214"/>
      <c r="Z450" s="214"/>
    </row>
    <row r="451" customFormat="false" ht="12.75" hidden="false" customHeight="true" outlineLevel="0" collapsed="false">
      <c r="A451" s="215"/>
      <c r="B451" s="215"/>
      <c r="C451" s="215"/>
      <c r="D451" s="214"/>
      <c r="E451" s="214"/>
      <c r="F451" s="249"/>
      <c r="G451" s="214"/>
      <c r="H451" s="214"/>
      <c r="I451" s="214"/>
      <c r="J451" s="214"/>
      <c r="K451" s="214"/>
      <c r="L451" s="214"/>
      <c r="M451" s="214"/>
      <c r="N451" s="214"/>
      <c r="O451" s="214"/>
      <c r="P451" s="214"/>
      <c r="Q451" s="214"/>
      <c r="R451" s="214"/>
      <c r="S451" s="214"/>
      <c r="T451" s="214"/>
      <c r="U451" s="214"/>
      <c r="V451" s="214"/>
      <c r="W451" s="214"/>
      <c r="X451" s="214"/>
      <c r="Y451" s="214"/>
      <c r="Z451" s="214"/>
    </row>
    <row r="452" customFormat="false" ht="12.75" hidden="false" customHeight="true" outlineLevel="0" collapsed="false">
      <c r="A452" s="215"/>
      <c r="B452" s="215"/>
      <c r="C452" s="215"/>
      <c r="D452" s="214"/>
      <c r="E452" s="214"/>
      <c r="F452" s="249"/>
      <c r="G452" s="214"/>
      <c r="H452" s="214"/>
      <c r="I452" s="214"/>
      <c r="J452" s="214"/>
      <c r="K452" s="214"/>
      <c r="L452" s="214"/>
      <c r="M452" s="214"/>
      <c r="N452" s="214"/>
      <c r="O452" s="214"/>
      <c r="P452" s="214"/>
      <c r="Q452" s="214"/>
      <c r="R452" s="214"/>
      <c r="S452" s="214"/>
      <c r="T452" s="214"/>
      <c r="U452" s="214"/>
      <c r="V452" s="214"/>
      <c r="W452" s="214"/>
      <c r="X452" s="214"/>
      <c r="Y452" s="214"/>
      <c r="Z452" s="214"/>
    </row>
    <row r="453" customFormat="false" ht="12.75" hidden="false" customHeight="true" outlineLevel="0" collapsed="false">
      <c r="A453" s="215"/>
      <c r="B453" s="215"/>
      <c r="C453" s="215"/>
      <c r="D453" s="214"/>
      <c r="E453" s="214"/>
      <c r="F453" s="249"/>
      <c r="G453" s="214"/>
      <c r="H453" s="214"/>
      <c r="I453" s="214"/>
      <c r="J453" s="214"/>
      <c r="K453" s="214"/>
      <c r="L453" s="214"/>
      <c r="M453" s="214"/>
      <c r="N453" s="214"/>
      <c r="O453" s="214"/>
      <c r="P453" s="214"/>
      <c r="Q453" s="214"/>
      <c r="R453" s="214"/>
      <c r="S453" s="214"/>
      <c r="T453" s="214"/>
      <c r="U453" s="214"/>
      <c r="V453" s="214"/>
      <c r="W453" s="214"/>
      <c r="X453" s="214"/>
      <c r="Y453" s="214"/>
      <c r="Z453" s="214"/>
    </row>
    <row r="454" customFormat="false" ht="12.75" hidden="false" customHeight="true" outlineLevel="0" collapsed="false">
      <c r="A454" s="215"/>
      <c r="B454" s="215"/>
      <c r="C454" s="215"/>
      <c r="D454" s="214"/>
      <c r="E454" s="214"/>
      <c r="F454" s="249"/>
      <c r="G454" s="214"/>
      <c r="H454" s="214"/>
      <c r="I454" s="214"/>
      <c r="J454" s="214"/>
      <c r="K454" s="214"/>
      <c r="L454" s="214"/>
      <c r="M454" s="214"/>
      <c r="N454" s="214"/>
      <c r="O454" s="214"/>
      <c r="P454" s="214"/>
      <c r="Q454" s="214"/>
      <c r="R454" s="214"/>
      <c r="S454" s="214"/>
      <c r="T454" s="214"/>
      <c r="U454" s="214"/>
      <c r="V454" s="214"/>
      <c r="W454" s="214"/>
      <c r="X454" s="214"/>
      <c r="Y454" s="214"/>
      <c r="Z454" s="214"/>
    </row>
    <row r="455" customFormat="false" ht="12.75" hidden="false" customHeight="true" outlineLevel="0" collapsed="false">
      <c r="A455" s="215"/>
      <c r="B455" s="215"/>
      <c r="C455" s="215"/>
      <c r="D455" s="214"/>
      <c r="E455" s="214"/>
      <c r="F455" s="249"/>
      <c r="G455" s="214"/>
      <c r="H455" s="214"/>
      <c r="I455" s="214"/>
      <c r="J455" s="214"/>
      <c r="K455" s="214"/>
      <c r="L455" s="214"/>
      <c r="M455" s="214"/>
      <c r="N455" s="214"/>
      <c r="O455" s="214"/>
      <c r="P455" s="214"/>
      <c r="Q455" s="214"/>
      <c r="R455" s="214"/>
      <c r="S455" s="214"/>
      <c r="T455" s="214"/>
      <c r="U455" s="214"/>
      <c r="V455" s="214"/>
      <c r="W455" s="214"/>
      <c r="X455" s="214"/>
      <c r="Y455" s="214"/>
      <c r="Z455" s="214"/>
    </row>
    <row r="456" customFormat="false" ht="12.75" hidden="false" customHeight="true" outlineLevel="0" collapsed="false">
      <c r="A456" s="215"/>
      <c r="B456" s="215"/>
      <c r="C456" s="215"/>
      <c r="D456" s="214"/>
      <c r="E456" s="214"/>
      <c r="F456" s="249"/>
      <c r="G456" s="214"/>
      <c r="H456" s="214"/>
      <c r="I456" s="214"/>
      <c r="J456" s="214"/>
      <c r="K456" s="214"/>
      <c r="L456" s="214"/>
      <c r="M456" s="214"/>
      <c r="N456" s="214"/>
      <c r="O456" s="214"/>
      <c r="P456" s="214"/>
      <c r="Q456" s="214"/>
      <c r="R456" s="214"/>
      <c r="S456" s="214"/>
      <c r="T456" s="214"/>
      <c r="U456" s="214"/>
      <c r="V456" s="214"/>
      <c r="W456" s="214"/>
      <c r="X456" s="214"/>
      <c r="Y456" s="214"/>
      <c r="Z456" s="214"/>
    </row>
    <row r="457" customFormat="false" ht="12.75" hidden="false" customHeight="true" outlineLevel="0" collapsed="false">
      <c r="A457" s="215"/>
      <c r="B457" s="215"/>
      <c r="C457" s="215"/>
      <c r="D457" s="214"/>
      <c r="E457" s="214"/>
      <c r="F457" s="249"/>
      <c r="G457" s="214"/>
      <c r="H457" s="214"/>
      <c r="I457" s="214"/>
      <c r="J457" s="214"/>
      <c r="K457" s="214"/>
      <c r="L457" s="214"/>
      <c r="M457" s="214"/>
      <c r="N457" s="214"/>
      <c r="O457" s="214"/>
      <c r="P457" s="214"/>
      <c r="Q457" s="214"/>
      <c r="R457" s="214"/>
      <c r="S457" s="214"/>
      <c r="T457" s="214"/>
      <c r="U457" s="214"/>
      <c r="V457" s="214"/>
      <c r="W457" s="214"/>
      <c r="X457" s="214"/>
      <c r="Y457" s="214"/>
      <c r="Z457" s="214"/>
    </row>
    <row r="458" customFormat="false" ht="12.75" hidden="false" customHeight="true" outlineLevel="0" collapsed="false">
      <c r="A458" s="215"/>
      <c r="B458" s="215"/>
      <c r="C458" s="215"/>
      <c r="D458" s="214"/>
      <c r="E458" s="214"/>
      <c r="F458" s="249"/>
      <c r="G458" s="214"/>
      <c r="H458" s="214"/>
      <c r="I458" s="214"/>
      <c r="J458" s="214"/>
      <c r="K458" s="214"/>
      <c r="L458" s="214"/>
      <c r="M458" s="214"/>
      <c r="N458" s="214"/>
      <c r="O458" s="214"/>
      <c r="P458" s="214"/>
      <c r="Q458" s="214"/>
      <c r="R458" s="214"/>
      <c r="S458" s="214"/>
      <c r="T458" s="214"/>
      <c r="U458" s="214"/>
      <c r="V458" s="214"/>
      <c r="W458" s="214"/>
      <c r="X458" s="214"/>
      <c r="Y458" s="214"/>
      <c r="Z458" s="214"/>
    </row>
    <row r="459" customFormat="false" ht="12.75" hidden="false" customHeight="true" outlineLevel="0" collapsed="false">
      <c r="A459" s="215"/>
      <c r="B459" s="215"/>
      <c r="C459" s="215"/>
      <c r="D459" s="214"/>
      <c r="E459" s="214"/>
      <c r="F459" s="249"/>
      <c r="G459" s="214"/>
      <c r="H459" s="214"/>
      <c r="I459" s="214"/>
      <c r="J459" s="214"/>
      <c r="K459" s="214"/>
      <c r="L459" s="214"/>
      <c r="M459" s="214"/>
      <c r="N459" s="214"/>
      <c r="O459" s="214"/>
      <c r="P459" s="214"/>
      <c r="Q459" s="214"/>
      <c r="R459" s="214"/>
      <c r="S459" s="214"/>
      <c r="T459" s="214"/>
      <c r="U459" s="214"/>
      <c r="V459" s="214"/>
      <c r="W459" s="214"/>
      <c r="X459" s="214"/>
      <c r="Y459" s="214"/>
      <c r="Z459" s="214"/>
    </row>
    <row r="460" customFormat="false" ht="12.75" hidden="false" customHeight="true" outlineLevel="0" collapsed="false">
      <c r="A460" s="215"/>
      <c r="B460" s="215"/>
      <c r="C460" s="215"/>
      <c r="D460" s="214"/>
      <c r="E460" s="214"/>
      <c r="F460" s="249"/>
      <c r="G460" s="214"/>
      <c r="H460" s="214"/>
      <c r="I460" s="214"/>
      <c r="J460" s="214"/>
      <c r="K460" s="214"/>
      <c r="L460" s="214"/>
      <c r="M460" s="214"/>
      <c r="N460" s="214"/>
      <c r="O460" s="214"/>
      <c r="P460" s="214"/>
      <c r="Q460" s="214"/>
      <c r="R460" s="214"/>
      <c r="S460" s="214"/>
      <c r="T460" s="214"/>
      <c r="U460" s="214"/>
      <c r="V460" s="214"/>
      <c r="W460" s="214"/>
      <c r="X460" s="214"/>
      <c r="Y460" s="214"/>
      <c r="Z460" s="214"/>
    </row>
    <row r="461" customFormat="false" ht="12.75" hidden="false" customHeight="true" outlineLevel="0" collapsed="false">
      <c r="A461" s="215"/>
      <c r="B461" s="215"/>
      <c r="C461" s="215"/>
      <c r="D461" s="214"/>
      <c r="E461" s="214"/>
      <c r="F461" s="249"/>
      <c r="G461" s="214"/>
      <c r="H461" s="214"/>
      <c r="I461" s="214"/>
      <c r="J461" s="214"/>
      <c r="K461" s="214"/>
      <c r="L461" s="214"/>
      <c r="M461" s="214"/>
      <c r="N461" s="214"/>
      <c r="O461" s="214"/>
      <c r="P461" s="214"/>
      <c r="Q461" s="214"/>
      <c r="R461" s="214"/>
      <c r="S461" s="214"/>
      <c r="T461" s="214"/>
      <c r="U461" s="214"/>
      <c r="V461" s="214"/>
      <c r="W461" s="214"/>
      <c r="X461" s="214"/>
      <c r="Y461" s="214"/>
      <c r="Z461" s="214"/>
    </row>
    <row r="462" customFormat="false" ht="12.75" hidden="false" customHeight="true" outlineLevel="0" collapsed="false">
      <c r="A462" s="215"/>
      <c r="B462" s="215"/>
      <c r="C462" s="215"/>
      <c r="D462" s="214"/>
      <c r="E462" s="214"/>
      <c r="F462" s="249"/>
      <c r="G462" s="214"/>
      <c r="H462" s="214"/>
      <c r="I462" s="214"/>
      <c r="J462" s="214"/>
      <c r="K462" s="214"/>
      <c r="L462" s="214"/>
      <c r="M462" s="214"/>
      <c r="N462" s="214"/>
      <c r="O462" s="214"/>
      <c r="P462" s="214"/>
      <c r="Q462" s="214"/>
      <c r="R462" s="214"/>
      <c r="S462" s="214"/>
      <c r="T462" s="214"/>
      <c r="U462" s="214"/>
      <c r="V462" s="214"/>
      <c r="W462" s="214"/>
      <c r="X462" s="214"/>
      <c r="Y462" s="214"/>
      <c r="Z462" s="214"/>
    </row>
    <row r="463" customFormat="false" ht="12.75" hidden="false" customHeight="true" outlineLevel="0" collapsed="false">
      <c r="A463" s="215"/>
      <c r="B463" s="215"/>
      <c r="C463" s="215"/>
      <c r="D463" s="214"/>
      <c r="E463" s="214"/>
      <c r="F463" s="249"/>
      <c r="G463" s="214"/>
      <c r="H463" s="214"/>
      <c r="I463" s="214"/>
      <c r="J463" s="214"/>
      <c r="K463" s="214"/>
      <c r="L463" s="214"/>
      <c r="M463" s="214"/>
      <c r="N463" s="214"/>
      <c r="O463" s="214"/>
      <c r="P463" s="214"/>
      <c r="Q463" s="214"/>
      <c r="R463" s="214"/>
      <c r="S463" s="214"/>
      <c r="T463" s="214"/>
      <c r="U463" s="214"/>
      <c r="V463" s="214"/>
      <c r="W463" s="214"/>
      <c r="X463" s="214"/>
      <c r="Y463" s="214"/>
      <c r="Z463" s="214"/>
    </row>
    <row r="464" customFormat="false" ht="12.75" hidden="false" customHeight="true" outlineLevel="0" collapsed="false">
      <c r="A464" s="215"/>
      <c r="B464" s="215"/>
      <c r="C464" s="215"/>
      <c r="D464" s="214"/>
      <c r="E464" s="214"/>
      <c r="F464" s="249"/>
      <c r="G464" s="214"/>
      <c r="H464" s="214"/>
      <c r="I464" s="214"/>
      <c r="J464" s="214"/>
      <c r="K464" s="214"/>
      <c r="L464" s="214"/>
      <c r="M464" s="214"/>
      <c r="N464" s="214"/>
      <c r="O464" s="214"/>
      <c r="P464" s="214"/>
      <c r="Q464" s="214"/>
      <c r="R464" s="214"/>
      <c r="S464" s="214"/>
      <c r="T464" s="214"/>
      <c r="U464" s="214"/>
      <c r="V464" s="214"/>
      <c r="W464" s="214"/>
      <c r="X464" s="214"/>
      <c r="Y464" s="214"/>
      <c r="Z464" s="214"/>
    </row>
    <row r="465" customFormat="false" ht="12.75" hidden="false" customHeight="true" outlineLevel="0" collapsed="false">
      <c r="A465" s="215"/>
      <c r="B465" s="215"/>
      <c r="C465" s="215"/>
      <c r="D465" s="214"/>
      <c r="E465" s="214"/>
      <c r="F465" s="249"/>
      <c r="G465" s="214"/>
      <c r="H465" s="214"/>
      <c r="I465" s="214"/>
      <c r="J465" s="214"/>
      <c r="K465" s="214"/>
      <c r="L465" s="214"/>
      <c r="M465" s="214"/>
      <c r="N465" s="214"/>
      <c r="O465" s="214"/>
      <c r="P465" s="214"/>
      <c r="Q465" s="214"/>
      <c r="R465" s="214"/>
      <c r="S465" s="214"/>
      <c r="T465" s="214"/>
      <c r="U465" s="214"/>
      <c r="V465" s="214"/>
      <c r="W465" s="214"/>
      <c r="X465" s="214"/>
      <c r="Y465" s="214"/>
      <c r="Z465" s="214"/>
    </row>
    <row r="466" customFormat="false" ht="12.75" hidden="false" customHeight="true" outlineLevel="0" collapsed="false">
      <c r="A466" s="215"/>
      <c r="B466" s="215"/>
      <c r="C466" s="215"/>
      <c r="D466" s="214"/>
      <c r="E466" s="214"/>
      <c r="F466" s="249"/>
      <c r="G466" s="214"/>
      <c r="H466" s="214"/>
      <c r="I466" s="214"/>
      <c r="J466" s="214"/>
      <c r="K466" s="214"/>
      <c r="L466" s="214"/>
      <c r="M466" s="214"/>
      <c r="N466" s="214"/>
      <c r="O466" s="214"/>
      <c r="P466" s="214"/>
      <c r="Q466" s="214"/>
      <c r="R466" s="214"/>
      <c r="S466" s="214"/>
      <c r="T466" s="214"/>
      <c r="U466" s="214"/>
      <c r="V466" s="214"/>
      <c r="W466" s="214"/>
      <c r="X466" s="214"/>
      <c r="Y466" s="214"/>
      <c r="Z466" s="214"/>
    </row>
    <row r="467" customFormat="false" ht="12.75" hidden="false" customHeight="true" outlineLevel="0" collapsed="false">
      <c r="A467" s="215"/>
      <c r="B467" s="215"/>
      <c r="C467" s="215"/>
      <c r="D467" s="214"/>
      <c r="E467" s="214"/>
      <c r="F467" s="249"/>
      <c r="G467" s="214"/>
      <c r="H467" s="214"/>
      <c r="I467" s="214"/>
      <c r="J467" s="214"/>
      <c r="K467" s="214"/>
      <c r="L467" s="214"/>
      <c r="M467" s="214"/>
      <c r="N467" s="214"/>
      <c r="O467" s="214"/>
      <c r="P467" s="214"/>
      <c r="Q467" s="214"/>
      <c r="R467" s="214"/>
      <c r="S467" s="214"/>
      <c r="T467" s="214"/>
      <c r="U467" s="214"/>
      <c r="V467" s="214"/>
      <c r="W467" s="214"/>
      <c r="X467" s="214"/>
      <c r="Y467" s="214"/>
      <c r="Z467" s="214"/>
    </row>
    <row r="468" customFormat="false" ht="12.75" hidden="false" customHeight="true" outlineLevel="0" collapsed="false">
      <c r="A468" s="215"/>
      <c r="B468" s="215"/>
      <c r="C468" s="215"/>
      <c r="D468" s="214"/>
      <c r="E468" s="214"/>
      <c r="F468" s="249"/>
      <c r="G468" s="214"/>
      <c r="H468" s="214"/>
      <c r="I468" s="214"/>
      <c r="J468" s="214"/>
      <c r="K468" s="214"/>
      <c r="L468" s="214"/>
      <c r="M468" s="214"/>
      <c r="N468" s="214"/>
      <c r="O468" s="214"/>
      <c r="P468" s="214"/>
      <c r="Q468" s="214"/>
      <c r="R468" s="214"/>
      <c r="S468" s="214"/>
      <c r="T468" s="214"/>
      <c r="U468" s="214"/>
      <c r="V468" s="214"/>
      <c r="W468" s="214"/>
      <c r="X468" s="214"/>
      <c r="Y468" s="214"/>
      <c r="Z468" s="214"/>
    </row>
    <row r="469" customFormat="false" ht="12.75" hidden="false" customHeight="true" outlineLevel="0" collapsed="false">
      <c r="A469" s="215"/>
      <c r="B469" s="215"/>
      <c r="C469" s="215"/>
      <c r="D469" s="214"/>
      <c r="E469" s="214"/>
      <c r="F469" s="249"/>
      <c r="G469" s="214"/>
      <c r="H469" s="214"/>
      <c r="I469" s="214"/>
      <c r="J469" s="214"/>
      <c r="K469" s="214"/>
      <c r="L469" s="214"/>
      <c r="M469" s="214"/>
      <c r="N469" s="214"/>
      <c r="O469" s="214"/>
      <c r="P469" s="214"/>
      <c r="Q469" s="214"/>
      <c r="R469" s="214"/>
      <c r="S469" s="214"/>
      <c r="T469" s="214"/>
      <c r="U469" s="214"/>
      <c r="V469" s="214"/>
      <c r="W469" s="214"/>
      <c r="X469" s="214"/>
      <c r="Y469" s="214"/>
      <c r="Z469" s="214"/>
    </row>
    <row r="470" customFormat="false" ht="12.75" hidden="false" customHeight="true" outlineLevel="0" collapsed="false">
      <c r="A470" s="215"/>
      <c r="B470" s="215"/>
      <c r="C470" s="215"/>
      <c r="D470" s="214"/>
      <c r="E470" s="214"/>
      <c r="F470" s="249"/>
      <c r="G470" s="214"/>
      <c r="H470" s="214"/>
      <c r="I470" s="214"/>
      <c r="J470" s="214"/>
      <c r="K470" s="214"/>
      <c r="L470" s="214"/>
      <c r="M470" s="214"/>
      <c r="N470" s="214"/>
      <c r="O470" s="214"/>
      <c r="P470" s="214"/>
      <c r="Q470" s="214"/>
      <c r="R470" s="214"/>
      <c r="S470" s="214"/>
      <c r="T470" s="214"/>
      <c r="U470" s="214"/>
      <c r="V470" s="214"/>
      <c r="W470" s="214"/>
      <c r="X470" s="214"/>
      <c r="Y470" s="214"/>
      <c r="Z470" s="214"/>
    </row>
    <row r="471" customFormat="false" ht="12.75" hidden="false" customHeight="true" outlineLevel="0" collapsed="false">
      <c r="A471" s="215"/>
      <c r="B471" s="215"/>
      <c r="C471" s="215"/>
      <c r="D471" s="214"/>
      <c r="E471" s="214"/>
      <c r="F471" s="249"/>
      <c r="G471" s="214"/>
      <c r="H471" s="214"/>
      <c r="I471" s="214"/>
      <c r="J471" s="214"/>
      <c r="K471" s="214"/>
      <c r="L471" s="214"/>
      <c r="M471" s="214"/>
      <c r="N471" s="214"/>
      <c r="O471" s="214"/>
      <c r="P471" s="214"/>
      <c r="Q471" s="214"/>
      <c r="R471" s="214"/>
      <c r="S471" s="214"/>
      <c r="T471" s="214"/>
      <c r="U471" s="214"/>
      <c r="V471" s="214"/>
      <c r="W471" s="214"/>
      <c r="X471" s="214"/>
      <c r="Y471" s="214"/>
      <c r="Z471" s="214"/>
    </row>
    <row r="472" customFormat="false" ht="12.75" hidden="false" customHeight="true" outlineLevel="0" collapsed="false">
      <c r="A472" s="215"/>
      <c r="B472" s="215"/>
      <c r="C472" s="215"/>
      <c r="D472" s="214"/>
      <c r="E472" s="214"/>
      <c r="F472" s="249"/>
      <c r="G472" s="214"/>
      <c r="H472" s="214"/>
      <c r="I472" s="214"/>
      <c r="J472" s="214"/>
      <c r="K472" s="214"/>
      <c r="L472" s="214"/>
      <c r="M472" s="214"/>
      <c r="N472" s="214"/>
      <c r="O472" s="214"/>
      <c r="P472" s="214"/>
      <c r="Q472" s="214"/>
      <c r="R472" s="214"/>
      <c r="S472" s="214"/>
      <c r="T472" s="214"/>
      <c r="U472" s="214"/>
      <c r="V472" s="214"/>
      <c r="W472" s="214"/>
      <c r="X472" s="214"/>
      <c r="Y472" s="214"/>
      <c r="Z472" s="214"/>
    </row>
    <row r="473" customFormat="false" ht="12.75" hidden="false" customHeight="true" outlineLevel="0" collapsed="false">
      <c r="A473" s="215"/>
      <c r="B473" s="215"/>
      <c r="C473" s="215"/>
      <c r="D473" s="214"/>
      <c r="E473" s="214"/>
      <c r="F473" s="249"/>
      <c r="G473" s="214"/>
      <c r="H473" s="214"/>
      <c r="I473" s="214"/>
      <c r="J473" s="214"/>
      <c r="K473" s="214"/>
      <c r="L473" s="214"/>
      <c r="M473" s="214"/>
      <c r="N473" s="214"/>
      <c r="O473" s="214"/>
      <c r="P473" s="214"/>
      <c r="Q473" s="214"/>
      <c r="R473" s="214"/>
      <c r="S473" s="214"/>
      <c r="T473" s="214"/>
      <c r="U473" s="214"/>
      <c r="V473" s="214"/>
      <c r="W473" s="214"/>
      <c r="X473" s="214"/>
      <c r="Y473" s="214"/>
      <c r="Z473" s="214"/>
    </row>
    <row r="474" customFormat="false" ht="12.75" hidden="false" customHeight="true" outlineLevel="0" collapsed="false">
      <c r="A474" s="215"/>
      <c r="B474" s="215"/>
      <c r="C474" s="215"/>
      <c r="D474" s="214"/>
      <c r="E474" s="214"/>
      <c r="F474" s="249"/>
      <c r="G474" s="214"/>
      <c r="H474" s="214"/>
      <c r="I474" s="214"/>
      <c r="J474" s="214"/>
      <c r="K474" s="214"/>
      <c r="L474" s="214"/>
      <c r="M474" s="214"/>
      <c r="N474" s="214"/>
      <c r="O474" s="214"/>
      <c r="P474" s="214"/>
      <c r="Q474" s="214"/>
      <c r="R474" s="214"/>
      <c r="S474" s="214"/>
      <c r="T474" s="214"/>
      <c r="U474" s="214"/>
      <c r="V474" s="214"/>
      <c r="W474" s="214"/>
      <c r="X474" s="214"/>
      <c r="Y474" s="214"/>
      <c r="Z474" s="214"/>
    </row>
    <row r="475" customFormat="false" ht="12.75" hidden="false" customHeight="true" outlineLevel="0" collapsed="false">
      <c r="A475" s="215"/>
      <c r="B475" s="215"/>
      <c r="C475" s="215"/>
      <c r="D475" s="214"/>
      <c r="E475" s="214"/>
      <c r="F475" s="249"/>
      <c r="G475" s="214"/>
      <c r="H475" s="214"/>
      <c r="I475" s="214"/>
      <c r="J475" s="214"/>
      <c r="K475" s="214"/>
      <c r="L475" s="214"/>
      <c r="M475" s="214"/>
      <c r="N475" s="214"/>
      <c r="O475" s="214"/>
      <c r="P475" s="214"/>
      <c r="Q475" s="214"/>
      <c r="R475" s="214"/>
      <c r="S475" s="214"/>
      <c r="T475" s="214"/>
      <c r="U475" s="214"/>
      <c r="V475" s="214"/>
      <c r="W475" s="214"/>
      <c r="X475" s="214"/>
      <c r="Y475" s="214"/>
      <c r="Z475" s="214"/>
    </row>
    <row r="476" customFormat="false" ht="12.75" hidden="false" customHeight="true" outlineLevel="0" collapsed="false">
      <c r="A476" s="215"/>
      <c r="B476" s="215"/>
      <c r="C476" s="215"/>
      <c r="D476" s="214"/>
      <c r="E476" s="214"/>
      <c r="F476" s="249"/>
      <c r="G476" s="214"/>
      <c r="H476" s="214"/>
      <c r="I476" s="214"/>
      <c r="J476" s="214"/>
      <c r="K476" s="214"/>
      <c r="L476" s="214"/>
      <c r="M476" s="214"/>
      <c r="N476" s="214"/>
      <c r="O476" s="214"/>
      <c r="P476" s="214"/>
      <c r="Q476" s="214"/>
      <c r="R476" s="214"/>
      <c r="S476" s="214"/>
      <c r="T476" s="214"/>
      <c r="U476" s="214"/>
      <c r="V476" s="214"/>
      <c r="W476" s="214"/>
      <c r="X476" s="214"/>
      <c r="Y476" s="214"/>
      <c r="Z476" s="214"/>
    </row>
    <row r="477" customFormat="false" ht="12.75" hidden="false" customHeight="true" outlineLevel="0" collapsed="false">
      <c r="A477" s="215"/>
      <c r="B477" s="215"/>
      <c r="C477" s="215"/>
      <c r="D477" s="214"/>
      <c r="E477" s="214"/>
      <c r="F477" s="249"/>
      <c r="G477" s="214"/>
      <c r="H477" s="214"/>
      <c r="I477" s="214"/>
      <c r="J477" s="214"/>
      <c r="K477" s="214"/>
      <c r="L477" s="214"/>
      <c r="M477" s="214"/>
      <c r="N477" s="214"/>
      <c r="O477" s="214"/>
      <c r="P477" s="214"/>
      <c r="Q477" s="214"/>
      <c r="R477" s="214"/>
      <c r="S477" s="214"/>
      <c r="T477" s="214"/>
      <c r="U477" s="214"/>
      <c r="V477" s="214"/>
      <c r="W477" s="214"/>
      <c r="X477" s="214"/>
      <c r="Y477" s="214"/>
      <c r="Z477" s="214"/>
    </row>
    <row r="478" customFormat="false" ht="12.75" hidden="false" customHeight="true" outlineLevel="0" collapsed="false">
      <c r="A478" s="215"/>
      <c r="B478" s="215"/>
      <c r="C478" s="215"/>
      <c r="D478" s="214"/>
      <c r="E478" s="214"/>
      <c r="F478" s="249"/>
      <c r="G478" s="214"/>
      <c r="H478" s="214"/>
      <c r="I478" s="214"/>
      <c r="J478" s="214"/>
      <c r="K478" s="214"/>
      <c r="L478" s="214"/>
      <c r="M478" s="214"/>
      <c r="N478" s="214"/>
      <c r="O478" s="214"/>
      <c r="P478" s="214"/>
      <c r="Q478" s="214"/>
      <c r="R478" s="214"/>
      <c r="S478" s="214"/>
      <c r="T478" s="214"/>
      <c r="U478" s="214"/>
      <c r="V478" s="214"/>
      <c r="W478" s="214"/>
      <c r="X478" s="214"/>
      <c r="Y478" s="214"/>
      <c r="Z478" s="214"/>
    </row>
    <row r="479" customFormat="false" ht="12.75" hidden="false" customHeight="true" outlineLevel="0" collapsed="false">
      <c r="A479" s="215"/>
      <c r="B479" s="215"/>
      <c r="C479" s="215"/>
      <c r="D479" s="214"/>
      <c r="E479" s="214"/>
      <c r="F479" s="249"/>
      <c r="G479" s="214"/>
      <c r="H479" s="214"/>
      <c r="I479" s="214"/>
      <c r="J479" s="214"/>
      <c r="K479" s="214"/>
      <c r="L479" s="214"/>
      <c r="M479" s="214"/>
      <c r="N479" s="214"/>
      <c r="O479" s="214"/>
      <c r="P479" s="214"/>
      <c r="Q479" s="214"/>
      <c r="R479" s="214"/>
      <c r="S479" s="214"/>
      <c r="T479" s="214"/>
      <c r="U479" s="214"/>
      <c r="V479" s="214"/>
      <c r="W479" s="214"/>
      <c r="X479" s="214"/>
      <c r="Y479" s="214"/>
      <c r="Z479" s="214"/>
    </row>
    <row r="480" customFormat="false" ht="12.75" hidden="false" customHeight="true" outlineLevel="0" collapsed="false">
      <c r="A480" s="215"/>
      <c r="B480" s="215"/>
      <c r="C480" s="215"/>
      <c r="D480" s="214"/>
      <c r="E480" s="214"/>
      <c r="F480" s="249"/>
      <c r="G480" s="214"/>
      <c r="H480" s="214"/>
      <c r="I480" s="214"/>
      <c r="J480" s="214"/>
      <c r="K480" s="214"/>
      <c r="L480" s="214"/>
      <c r="M480" s="214"/>
      <c r="N480" s="214"/>
      <c r="O480" s="214"/>
      <c r="P480" s="214"/>
      <c r="Q480" s="214"/>
      <c r="R480" s="214"/>
      <c r="S480" s="214"/>
      <c r="T480" s="214"/>
      <c r="U480" s="214"/>
      <c r="V480" s="214"/>
      <c r="W480" s="214"/>
      <c r="X480" s="214"/>
      <c r="Y480" s="214"/>
      <c r="Z480" s="214"/>
    </row>
    <row r="481" customFormat="false" ht="12.75" hidden="false" customHeight="true" outlineLevel="0" collapsed="false">
      <c r="A481" s="215"/>
      <c r="B481" s="215"/>
      <c r="C481" s="215"/>
      <c r="D481" s="214"/>
      <c r="E481" s="214"/>
      <c r="F481" s="249"/>
      <c r="G481" s="214"/>
      <c r="H481" s="214"/>
      <c r="I481" s="214"/>
      <c r="J481" s="214"/>
      <c r="K481" s="214"/>
      <c r="L481" s="214"/>
      <c r="M481" s="214"/>
      <c r="N481" s="214"/>
      <c r="O481" s="214"/>
      <c r="P481" s="214"/>
      <c r="Q481" s="214"/>
      <c r="R481" s="214"/>
      <c r="S481" s="214"/>
      <c r="T481" s="214"/>
      <c r="U481" s="214"/>
      <c r="V481" s="214"/>
      <c r="W481" s="214"/>
      <c r="X481" s="214"/>
      <c r="Y481" s="214"/>
      <c r="Z481" s="214"/>
    </row>
    <row r="482" customFormat="false" ht="12.75" hidden="false" customHeight="true" outlineLevel="0" collapsed="false">
      <c r="A482" s="215"/>
      <c r="B482" s="215"/>
      <c r="C482" s="215"/>
      <c r="D482" s="214"/>
      <c r="E482" s="214"/>
      <c r="F482" s="249"/>
      <c r="G482" s="214"/>
      <c r="H482" s="214"/>
      <c r="I482" s="214"/>
      <c r="J482" s="214"/>
      <c r="K482" s="214"/>
      <c r="L482" s="214"/>
      <c r="M482" s="214"/>
      <c r="N482" s="214"/>
      <c r="O482" s="214"/>
      <c r="P482" s="214"/>
      <c r="Q482" s="214"/>
      <c r="R482" s="214"/>
      <c r="S482" s="214"/>
      <c r="T482" s="214"/>
      <c r="U482" s="214"/>
      <c r="V482" s="214"/>
      <c r="W482" s="214"/>
      <c r="X482" s="214"/>
      <c r="Y482" s="214"/>
      <c r="Z482" s="214"/>
    </row>
    <row r="483" customFormat="false" ht="12.75" hidden="false" customHeight="true" outlineLevel="0" collapsed="false">
      <c r="A483" s="215"/>
      <c r="B483" s="215"/>
      <c r="C483" s="215"/>
      <c r="D483" s="214"/>
      <c r="E483" s="214"/>
      <c r="F483" s="249"/>
      <c r="G483" s="214"/>
      <c r="H483" s="214"/>
      <c r="I483" s="214"/>
      <c r="J483" s="214"/>
      <c r="K483" s="214"/>
      <c r="L483" s="214"/>
      <c r="M483" s="214"/>
      <c r="N483" s="214"/>
      <c r="O483" s="214"/>
      <c r="P483" s="214"/>
      <c r="Q483" s="214"/>
      <c r="R483" s="214"/>
      <c r="S483" s="214"/>
      <c r="T483" s="214"/>
      <c r="U483" s="214"/>
      <c r="V483" s="214"/>
      <c r="W483" s="214"/>
      <c r="X483" s="214"/>
      <c r="Y483" s="214"/>
      <c r="Z483" s="214"/>
    </row>
    <row r="484" customFormat="false" ht="12.75" hidden="false" customHeight="true" outlineLevel="0" collapsed="false">
      <c r="A484" s="215"/>
      <c r="B484" s="215"/>
      <c r="C484" s="215"/>
      <c r="D484" s="214"/>
      <c r="E484" s="214"/>
      <c r="F484" s="249"/>
      <c r="G484" s="214"/>
      <c r="H484" s="214"/>
      <c r="I484" s="214"/>
      <c r="J484" s="214"/>
      <c r="K484" s="214"/>
      <c r="L484" s="214"/>
      <c r="M484" s="214"/>
      <c r="N484" s="214"/>
      <c r="O484" s="214"/>
      <c r="P484" s="214"/>
      <c r="Q484" s="214"/>
      <c r="R484" s="214"/>
      <c r="S484" s="214"/>
      <c r="T484" s="214"/>
      <c r="U484" s="214"/>
      <c r="V484" s="214"/>
      <c r="W484" s="214"/>
      <c r="X484" s="214"/>
      <c r="Y484" s="214"/>
      <c r="Z484" s="214"/>
    </row>
    <row r="485" customFormat="false" ht="12.75" hidden="false" customHeight="true" outlineLevel="0" collapsed="false">
      <c r="A485" s="215"/>
      <c r="B485" s="215"/>
      <c r="C485" s="215"/>
      <c r="D485" s="214"/>
      <c r="E485" s="214"/>
      <c r="F485" s="249"/>
      <c r="G485" s="214"/>
      <c r="H485" s="214"/>
      <c r="I485" s="214"/>
      <c r="J485" s="214"/>
      <c r="K485" s="214"/>
      <c r="L485" s="214"/>
      <c r="M485" s="214"/>
      <c r="N485" s="214"/>
      <c r="O485" s="214"/>
      <c r="P485" s="214"/>
      <c r="Q485" s="214"/>
      <c r="R485" s="214"/>
      <c r="S485" s="214"/>
      <c r="T485" s="214"/>
      <c r="U485" s="214"/>
      <c r="V485" s="214"/>
      <c r="W485" s="214"/>
      <c r="X485" s="214"/>
      <c r="Y485" s="214"/>
      <c r="Z485" s="214"/>
    </row>
    <row r="486" customFormat="false" ht="12.75" hidden="false" customHeight="true" outlineLevel="0" collapsed="false">
      <c r="A486" s="215"/>
      <c r="B486" s="215"/>
      <c r="C486" s="215"/>
      <c r="D486" s="214"/>
      <c r="E486" s="214"/>
      <c r="F486" s="249"/>
      <c r="G486" s="214"/>
      <c r="H486" s="214"/>
      <c r="I486" s="214"/>
      <c r="J486" s="214"/>
      <c r="K486" s="214"/>
      <c r="L486" s="214"/>
      <c r="M486" s="214"/>
      <c r="N486" s="214"/>
      <c r="O486" s="214"/>
      <c r="P486" s="214"/>
      <c r="Q486" s="214"/>
      <c r="R486" s="214"/>
      <c r="S486" s="214"/>
      <c r="T486" s="214"/>
      <c r="U486" s="214"/>
      <c r="V486" s="214"/>
      <c r="W486" s="214"/>
      <c r="X486" s="214"/>
      <c r="Y486" s="214"/>
      <c r="Z486" s="214"/>
    </row>
    <row r="487" customFormat="false" ht="12.75" hidden="false" customHeight="true" outlineLevel="0" collapsed="false">
      <c r="A487" s="215"/>
      <c r="B487" s="215"/>
      <c r="C487" s="215"/>
      <c r="D487" s="214"/>
      <c r="E487" s="214"/>
      <c r="F487" s="249"/>
      <c r="G487" s="214"/>
      <c r="H487" s="214"/>
      <c r="I487" s="214"/>
      <c r="J487" s="214"/>
      <c r="K487" s="214"/>
      <c r="L487" s="214"/>
      <c r="M487" s="214"/>
      <c r="N487" s="214"/>
      <c r="O487" s="214"/>
      <c r="P487" s="214"/>
      <c r="Q487" s="214"/>
      <c r="R487" s="214"/>
      <c r="S487" s="214"/>
      <c r="T487" s="214"/>
      <c r="U487" s="214"/>
      <c r="V487" s="214"/>
      <c r="W487" s="214"/>
      <c r="X487" s="214"/>
      <c r="Y487" s="214"/>
      <c r="Z487" s="214"/>
    </row>
    <row r="488" customFormat="false" ht="12.75" hidden="false" customHeight="true" outlineLevel="0" collapsed="false">
      <c r="A488" s="215"/>
      <c r="B488" s="215"/>
      <c r="C488" s="215"/>
      <c r="D488" s="214"/>
      <c r="E488" s="214"/>
      <c r="F488" s="249"/>
      <c r="G488" s="214"/>
      <c r="H488" s="214"/>
      <c r="I488" s="214"/>
      <c r="J488" s="214"/>
      <c r="K488" s="214"/>
      <c r="L488" s="214"/>
      <c r="M488" s="214"/>
      <c r="N488" s="214"/>
      <c r="O488" s="214"/>
      <c r="P488" s="214"/>
      <c r="Q488" s="214"/>
      <c r="R488" s="214"/>
      <c r="S488" s="214"/>
      <c r="T488" s="214"/>
      <c r="U488" s="214"/>
      <c r="V488" s="214"/>
      <c r="W488" s="214"/>
      <c r="X488" s="214"/>
      <c r="Y488" s="214"/>
      <c r="Z488" s="214"/>
    </row>
    <row r="489" customFormat="false" ht="12.75" hidden="false" customHeight="true" outlineLevel="0" collapsed="false">
      <c r="A489" s="215"/>
      <c r="B489" s="215"/>
      <c r="C489" s="215"/>
      <c r="D489" s="214"/>
      <c r="E489" s="214"/>
      <c r="F489" s="249"/>
      <c r="G489" s="214"/>
      <c r="H489" s="214"/>
      <c r="I489" s="214"/>
      <c r="J489" s="214"/>
      <c r="K489" s="214"/>
      <c r="L489" s="214"/>
      <c r="M489" s="214"/>
      <c r="N489" s="214"/>
      <c r="O489" s="214"/>
      <c r="P489" s="214"/>
      <c r="Q489" s="214"/>
      <c r="R489" s="214"/>
      <c r="S489" s="214"/>
      <c r="T489" s="214"/>
      <c r="U489" s="214"/>
      <c r="V489" s="214"/>
      <c r="W489" s="214"/>
      <c r="X489" s="214"/>
      <c r="Y489" s="214"/>
      <c r="Z489" s="214"/>
    </row>
    <row r="490" customFormat="false" ht="12.75" hidden="false" customHeight="true" outlineLevel="0" collapsed="false">
      <c r="A490" s="215"/>
      <c r="B490" s="215"/>
      <c r="C490" s="215"/>
      <c r="D490" s="214"/>
      <c r="E490" s="214"/>
      <c r="F490" s="249"/>
      <c r="G490" s="214"/>
      <c r="H490" s="214"/>
      <c r="I490" s="214"/>
      <c r="J490" s="214"/>
      <c r="K490" s="214"/>
      <c r="L490" s="214"/>
      <c r="M490" s="214"/>
      <c r="N490" s="214"/>
      <c r="O490" s="214"/>
      <c r="P490" s="214"/>
      <c r="Q490" s="214"/>
      <c r="R490" s="214"/>
      <c r="S490" s="214"/>
      <c r="T490" s="214"/>
      <c r="U490" s="214"/>
      <c r="V490" s="214"/>
      <c r="W490" s="214"/>
      <c r="X490" s="214"/>
      <c r="Y490" s="214"/>
      <c r="Z490" s="214"/>
    </row>
    <row r="491" customFormat="false" ht="12.75" hidden="false" customHeight="true" outlineLevel="0" collapsed="false">
      <c r="A491" s="215"/>
      <c r="B491" s="215"/>
      <c r="C491" s="215"/>
      <c r="D491" s="214"/>
      <c r="E491" s="214"/>
      <c r="F491" s="249"/>
      <c r="G491" s="214"/>
      <c r="H491" s="214"/>
      <c r="I491" s="214"/>
      <c r="J491" s="214"/>
      <c r="K491" s="214"/>
      <c r="L491" s="214"/>
      <c r="M491" s="214"/>
      <c r="N491" s="214"/>
      <c r="O491" s="214"/>
      <c r="P491" s="214"/>
      <c r="Q491" s="214"/>
      <c r="R491" s="214"/>
      <c r="S491" s="214"/>
      <c r="T491" s="214"/>
      <c r="U491" s="214"/>
      <c r="V491" s="214"/>
      <c r="W491" s="214"/>
      <c r="X491" s="214"/>
      <c r="Y491" s="214"/>
      <c r="Z491" s="214"/>
    </row>
    <row r="492" customFormat="false" ht="12.75" hidden="false" customHeight="true" outlineLevel="0" collapsed="false">
      <c r="A492" s="215"/>
      <c r="B492" s="215"/>
      <c r="C492" s="215"/>
      <c r="D492" s="214"/>
      <c r="E492" s="214"/>
      <c r="F492" s="249"/>
      <c r="G492" s="214"/>
      <c r="H492" s="214"/>
      <c r="I492" s="214"/>
      <c r="J492" s="214"/>
      <c r="K492" s="214"/>
      <c r="L492" s="214"/>
      <c r="M492" s="214"/>
      <c r="N492" s="214"/>
      <c r="O492" s="214"/>
      <c r="P492" s="214"/>
      <c r="Q492" s="214"/>
      <c r="R492" s="214"/>
      <c r="S492" s="214"/>
      <c r="T492" s="214"/>
      <c r="U492" s="214"/>
      <c r="V492" s="214"/>
      <c r="W492" s="214"/>
      <c r="X492" s="214"/>
      <c r="Y492" s="214"/>
      <c r="Z492" s="214"/>
    </row>
    <row r="493" customFormat="false" ht="12.75" hidden="false" customHeight="true" outlineLevel="0" collapsed="false">
      <c r="A493" s="215"/>
      <c r="B493" s="215"/>
      <c r="C493" s="215"/>
      <c r="D493" s="214"/>
      <c r="E493" s="214"/>
      <c r="F493" s="249"/>
      <c r="G493" s="214"/>
      <c r="H493" s="214"/>
      <c r="I493" s="214"/>
      <c r="J493" s="214"/>
      <c r="K493" s="214"/>
      <c r="L493" s="214"/>
      <c r="M493" s="214"/>
      <c r="N493" s="214"/>
      <c r="O493" s="214"/>
      <c r="P493" s="214"/>
      <c r="Q493" s="214"/>
      <c r="R493" s="214"/>
      <c r="S493" s="214"/>
      <c r="T493" s="214"/>
      <c r="U493" s="214"/>
      <c r="V493" s="214"/>
      <c r="W493" s="214"/>
      <c r="X493" s="214"/>
      <c r="Y493" s="214"/>
      <c r="Z493" s="214"/>
    </row>
    <row r="494" customFormat="false" ht="12.75" hidden="false" customHeight="true" outlineLevel="0" collapsed="false">
      <c r="A494" s="215"/>
      <c r="B494" s="215"/>
      <c r="C494" s="215"/>
      <c r="D494" s="214"/>
      <c r="E494" s="214"/>
      <c r="F494" s="249"/>
      <c r="G494" s="214"/>
      <c r="H494" s="214"/>
      <c r="I494" s="214"/>
      <c r="J494" s="214"/>
      <c r="K494" s="214"/>
      <c r="L494" s="214"/>
      <c r="M494" s="214"/>
      <c r="N494" s="214"/>
      <c r="O494" s="214"/>
      <c r="P494" s="214"/>
      <c r="Q494" s="214"/>
      <c r="R494" s="214"/>
      <c r="S494" s="214"/>
      <c r="T494" s="214"/>
      <c r="U494" s="214"/>
      <c r="V494" s="214"/>
      <c r="W494" s="214"/>
      <c r="X494" s="214"/>
      <c r="Y494" s="214"/>
      <c r="Z494" s="214"/>
    </row>
    <row r="495" customFormat="false" ht="12.75" hidden="false" customHeight="true" outlineLevel="0" collapsed="false">
      <c r="A495" s="215"/>
      <c r="B495" s="215"/>
      <c r="C495" s="215"/>
      <c r="D495" s="214"/>
      <c r="E495" s="214"/>
      <c r="F495" s="249"/>
      <c r="G495" s="214"/>
      <c r="H495" s="214"/>
      <c r="I495" s="214"/>
      <c r="J495" s="214"/>
      <c r="K495" s="214"/>
      <c r="L495" s="214"/>
      <c r="M495" s="214"/>
      <c r="N495" s="214"/>
      <c r="O495" s="214"/>
      <c r="P495" s="214"/>
      <c r="Q495" s="214"/>
      <c r="R495" s="214"/>
      <c r="S495" s="214"/>
      <c r="T495" s="214"/>
      <c r="U495" s="214"/>
      <c r="V495" s="214"/>
      <c r="W495" s="214"/>
      <c r="X495" s="214"/>
      <c r="Y495" s="214"/>
      <c r="Z495" s="214"/>
    </row>
    <row r="496" customFormat="false" ht="12.75" hidden="false" customHeight="true" outlineLevel="0" collapsed="false">
      <c r="A496" s="215"/>
      <c r="B496" s="215"/>
      <c r="C496" s="215"/>
      <c r="D496" s="214"/>
      <c r="E496" s="214"/>
      <c r="F496" s="249"/>
      <c r="G496" s="214"/>
      <c r="H496" s="214"/>
      <c r="I496" s="214"/>
      <c r="J496" s="214"/>
      <c r="K496" s="214"/>
      <c r="L496" s="214"/>
      <c r="M496" s="214"/>
      <c r="N496" s="214"/>
      <c r="O496" s="214"/>
      <c r="P496" s="214"/>
      <c r="Q496" s="214"/>
      <c r="R496" s="214"/>
      <c r="S496" s="214"/>
      <c r="T496" s="214"/>
      <c r="U496" s="214"/>
      <c r="V496" s="214"/>
      <c r="W496" s="214"/>
      <c r="X496" s="214"/>
      <c r="Y496" s="214"/>
      <c r="Z496" s="214"/>
    </row>
    <row r="497" customFormat="false" ht="12.75" hidden="false" customHeight="true" outlineLevel="0" collapsed="false">
      <c r="A497" s="215"/>
      <c r="B497" s="215"/>
      <c r="C497" s="215"/>
      <c r="D497" s="214"/>
      <c r="E497" s="214"/>
      <c r="F497" s="249"/>
      <c r="G497" s="214"/>
      <c r="H497" s="214"/>
      <c r="I497" s="214"/>
      <c r="J497" s="214"/>
      <c r="K497" s="214"/>
      <c r="L497" s="214"/>
      <c r="M497" s="214"/>
      <c r="N497" s="214"/>
      <c r="O497" s="214"/>
      <c r="P497" s="214"/>
      <c r="Q497" s="214"/>
      <c r="R497" s="214"/>
      <c r="S497" s="214"/>
      <c r="T497" s="214"/>
      <c r="U497" s="214"/>
      <c r="V497" s="214"/>
      <c r="W497" s="214"/>
      <c r="X497" s="214"/>
      <c r="Y497" s="214"/>
      <c r="Z497" s="214"/>
    </row>
    <row r="498" customFormat="false" ht="12.75" hidden="false" customHeight="true" outlineLevel="0" collapsed="false">
      <c r="A498" s="215"/>
      <c r="B498" s="215"/>
      <c r="C498" s="215"/>
      <c r="D498" s="214"/>
      <c r="E498" s="214"/>
      <c r="F498" s="249"/>
      <c r="G498" s="214"/>
      <c r="H498" s="214"/>
      <c r="I498" s="214"/>
      <c r="J498" s="214"/>
      <c r="K498" s="214"/>
      <c r="L498" s="214"/>
      <c r="M498" s="214"/>
      <c r="N498" s="214"/>
      <c r="O498" s="214"/>
      <c r="P498" s="214"/>
      <c r="Q498" s="214"/>
      <c r="R498" s="214"/>
      <c r="S498" s="214"/>
      <c r="T498" s="214"/>
      <c r="U498" s="214"/>
      <c r="V498" s="214"/>
      <c r="W498" s="214"/>
      <c r="X498" s="214"/>
      <c r="Y498" s="214"/>
      <c r="Z498" s="214"/>
    </row>
    <row r="499" customFormat="false" ht="12.75" hidden="false" customHeight="true" outlineLevel="0" collapsed="false">
      <c r="A499" s="215"/>
      <c r="B499" s="215"/>
      <c r="C499" s="215"/>
      <c r="D499" s="214"/>
      <c r="E499" s="214"/>
      <c r="F499" s="249"/>
      <c r="G499" s="214"/>
      <c r="H499" s="214"/>
      <c r="I499" s="214"/>
      <c r="J499" s="214"/>
      <c r="K499" s="214"/>
      <c r="L499" s="214"/>
      <c r="M499" s="214"/>
      <c r="N499" s="214"/>
      <c r="O499" s="214"/>
      <c r="P499" s="214"/>
      <c r="Q499" s="214"/>
      <c r="R499" s="214"/>
      <c r="S499" s="214"/>
      <c r="T499" s="214"/>
      <c r="U499" s="214"/>
      <c r="V499" s="214"/>
      <c r="W499" s="214"/>
      <c r="X499" s="214"/>
      <c r="Y499" s="214"/>
      <c r="Z499" s="214"/>
    </row>
    <row r="500" customFormat="false" ht="12.75" hidden="false" customHeight="true" outlineLevel="0" collapsed="false">
      <c r="A500" s="215"/>
      <c r="B500" s="215"/>
      <c r="C500" s="215"/>
      <c r="D500" s="214"/>
      <c r="E500" s="214"/>
      <c r="F500" s="249"/>
      <c r="G500" s="214"/>
      <c r="H500" s="214"/>
      <c r="I500" s="214"/>
      <c r="J500" s="214"/>
      <c r="K500" s="214"/>
      <c r="L500" s="214"/>
      <c r="M500" s="214"/>
      <c r="N500" s="214"/>
      <c r="O500" s="214"/>
      <c r="P500" s="214"/>
      <c r="Q500" s="214"/>
      <c r="R500" s="214"/>
      <c r="S500" s="214"/>
      <c r="T500" s="214"/>
      <c r="U500" s="214"/>
      <c r="V500" s="214"/>
      <c r="W500" s="214"/>
      <c r="X500" s="214"/>
      <c r="Y500" s="214"/>
      <c r="Z500" s="214"/>
    </row>
    <row r="501" customFormat="false" ht="12.75" hidden="false" customHeight="true" outlineLevel="0" collapsed="false">
      <c r="A501" s="215"/>
      <c r="B501" s="215"/>
      <c r="C501" s="215"/>
      <c r="D501" s="214"/>
      <c r="E501" s="214"/>
      <c r="F501" s="249"/>
      <c r="G501" s="214"/>
      <c r="H501" s="214"/>
      <c r="I501" s="214"/>
      <c r="J501" s="214"/>
      <c r="K501" s="214"/>
      <c r="L501" s="214"/>
      <c r="M501" s="214"/>
      <c r="N501" s="214"/>
      <c r="O501" s="214"/>
      <c r="P501" s="214"/>
      <c r="Q501" s="214"/>
      <c r="R501" s="214"/>
      <c r="S501" s="214"/>
      <c r="T501" s="214"/>
      <c r="U501" s="214"/>
      <c r="V501" s="214"/>
      <c r="W501" s="214"/>
      <c r="X501" s="214"/>
      <c r="Y501" s="214"/>
      <c r="Z501" s="214"/>
    </row>
    <row r="502" customFormat="false" ht="12.75" hidden="false" customHeight="true" outlineLevel="0" collapsed="false">
      <c r="A502" s="215"/>
      <c r="B502" s="215"/>
      <c r="C502" s="215"/>
      <c r="D502" s="214"/>
      <c r="E502" s="214"/>
      <c r="F502" s="249"/>
      <c r="G502" s="214"/>
      <c r="H502" s="214"/>
      <c r="I502" s="214"/>
      <c r="J502" s="214"/>
      <c r="K502" s="214"/>
      <c r="L502" s="214"/>
      <c r="M502" s="214"/>
      <c r="N502" s="214"/>
      <c r="O502" s="214"/>
      <c r="P502" s="214"/>
      <c r="Q502" s="214"/>
      <c r="R502" s="214"/>
      <c r="S502" s="214"/>
      <c r="T502" s="214"/>
      <c r="U502" s="214"/>
      <c r="V502" s="214"/>
      <c r="W502" s="214"/>
      <c r="X502" s="214"/>
      <c r="Y502" s="214"/>
      <c r="Z502" s="214"/>
    </row>
    <row r="503" customFormat="false" ht="12.75" hidden="false" customHeight="true" outlineLevel="0" collapsed="false">
      <c r="A503" s="215"/>
      <c r="B503" s="215"/>
      <c r="C503" s="215"/>
      <c r="D503" s="214"/>
      <c r="E503" s="214"/>
      <c r="F503" s="249"/>
      <c r="G503" s="214"/>
      <c r="H503" s="214"/>
      <c r="I503" s="214"/>
      <c r="J503" s="214"/>
      <c r="K503" s="214"/>
      <c r="L503" s="214"/>
      <c r="M503" s="214"/>
      <c r="N503" s="214"/>
      <c r="O503" s="214"/>
      <c r="P503" s="214"/>
      <c r="Q503" s="214"/>
      <c r="R503" s="214"/>
      <c r="S503" s="214"/>
      <c r="T503" s="214"/>
      <c r="U503" s="214"/>
      <c r="V503" s="214"/>
      <c r="W503" s="214"/>
      <c r="X503" s="214"/>
      <c r="Y503" s="214"/>
      <c r="Z503" s="214"/>
    </row>
    <row r="504" customFormat="false" ht="12.75" hidden="false" customHeight="true" outlineLevel="0" collapsed="false">
      <c r="A504" s="215"/>
      <c r="B504" s="215"/>
      <c r="C504" s="215"/>
      <c r="D504" s="214"/>
      <c r="E504" s="214"/>
      <c r="F504" s="249"/>
      <c r="G504" s="214"/>
      <c r="H504" s="214"/>
      <c r="I504" s="214"/>
      <c r="J504" s="214"/>
      <c r="K504" s="214"/>
      <c r="L504" s="214"/>
      <c r="M504" s="214"/>
      <c r="N504" s="214"/>
      <c r="O504" s="214"/>
      <c r="P504" s="214"/>
      <c r="Q504" s="214"/>
      <c r="R504" s="214"/>
      <c r="S504" s="214"/>
      <c r="T504" s="214"/>
      <c r="U504" s="214"/>
      <c r="V504" s="214"/>
      <c r="W504" s="214"/>
      <c r="X504" s="214"/>
      <c r="Y504" s="214"/>
      <c r="Z504" s="214"/>
    </row>
    <row r="505" customFormat="false" ht="12.75" hidden="false" customHeight="true" outlineLevel="0" collapsed="false">
      <c r="A505" s="215"/>
      <c r="B505" s="215"/>
      <c r="C505" s="215"/>
      <c r="D505" s="214"/>
      <c r="E505" s="214"/>
      <c r="F505" s="249"/>
      <c r="G505" s="214"/>
      <c r="H505" s="214"/>
      <c r="I505" s="214"/>
      <c r="J505" s="214"/>
      <c r="K505" s="214"/>
      <c r="L505" s="214"/>
      <c r="M505" s="214"/>
      <c r="N505" s="214"/>
      <c r="O505" s="214"/>
      <c r="P505" s="214"/>
      <c r="Q505" s="214"/>
      <c r="R505" s="214"/>
      <c r="S505" s="214"/>
      <c r="T505" s="214"/>
      <c r="U505" s="214"/>
      <c r="V505" s="214"/>
      <c r="W505" s="214"/>
      <c r="X505" s="214"/>
      <c r="Y505" s="214"/>
      <c r="Z505" s="214"/>
    </row>
    <row r="506" customFormat="false" ht="12.75" hidden="false" customHeight="true" outlineLevel="0" collapsed="false">
      <c r="A506" s="215"/>
      <c r="B506" s="215"/>
      <c r="C506" s="215"/>
      <c r="D506" s="214"/>
      <c r="E506" s="214"/>
      <c r="F506" s="249"/>
      <c r="G506" s="214"/>
      <c r="H506" s="214"/>
      <c r="I506" s="214"/>
      <c r="J506" s="214"/>
      <c r="K506" s="214"/>
      <c r="L506" s="214"/>
      <c r="M506" s="214"/>
      <c r="N506" s="214"/>
      <c r="O506" s="214"/>
      <c r="P506" s="214"/>
      <c r="Q506" s="214"/>
      <c r="R506" s="214"/>
      <c r="S506" s="214"/>
      <c r="T506" s="214"/>
      <c r="U506" s="214"/>
      <c r="V506" s="214"/>
      <c r="W506" s="214"/>
      <c r="X506" s="214"/>
      <c r="Y506" s="214"/>
      <c r="Z506" s="214"/>
    </row>
    <row r="507" customFormat="false" ht="12.75" hidden="false" customHeight="true" outlineLevel="0" collapsed="false">
      <c r="A507" s="215"/>
      <c r="B507" s="215"/>
      <c r="C507" s="215"/>
      <c r="D507" s="214"/>
      <c r="E507" s="214"/>
      <c r="F507" s="249"/>
      <c r="G507" s="214"/>
      <c r="H507" s="214"/>
      <c r="I507" s="214"/>
      <c r="J507" s="214"/>
      <c r="K507" s="214"/>
      <c r="L507" s="214"/>
      <c r="M507" s="214"/>
      <c r="N507" s="214"/>
      <c r="O507" s="214"/>
      <c r="P507" s="214"/>
      <c r="Q507" s="214"/>
      <c r="R507" s="214"/>
      <c r="S507" s="214"/>
      <c r="T507" s="214"/>
      <c r="U507" s="214"/>
      <c r="V507" s="214"/>
      <c r="W507" s="214"/>
      <c r="X507" s="214"/>
      <c r="Y507" s="214"/>
      <c r="Z507" s="214"/>
    </row>
    <row r="508" customFormat="false" ht="12.75" hidden="false" customHeight="true" outlineLevel="0" collapsed="false">
      <c r="A508" s="215"/>
      <c r="B508" s="215"/>
      <c r="C508" s="215"/>
      <c r="D508" s="214"/>
      <c r="E508" s="214"/>
      <c r="F508" s="249"/>
      <c r="G508" s="214"/>
      <c r="H508" s="214"/>
      <c r="I508" s="214"/>
      <c r="J508" s="214"/>
      <c r="K508" s="214"/>
      <c r="L508" s="214"/>
      <c r="M508" s="214"/>
      <c r="N508" s="214"/>
      <c r="O508" s="214"/>
      <c r="P508" s="214"/>
      <c r="Q508" s="214"/>
      <c r="R508" s="214"/>
      <c r="S508" s="214"/>
      <c r="T508" s="214"/>
      <c r="U508" s="214"/>
      <c r="V508" s="214"/>
      <c r="W508" s="214"/>
      <c r="X508" s="214"/>
      <c r="Y508" s="214"/>
      <c r="Z508" s="214"/>
    </row>
    <row r="509" customFormat="false" ht="12.75" hidden="false" customHeight="true" outlineLevel="0" collapsed="false">
      <c r="A509" s="215"/>
      <c r="B509" s="215"/>
      <c r="C509" s="215"/>
      <c r="D509" s="214"/>
      <c r="E509" s="214"/>
      <c r="F509" s="249"/>
      <c r="G509" s="214"/>
      <c r="H509" s="214"/>
      <c r="I509" s="214"/>
      <c r="J509" s="214"/>
      <c r="K509" s="214"/>
      <c r="L509" s="214"/>
      <c r="M509" s="214"/>
      <c r="N509" s="214"/>
      <c r="O509" s="214"/>
      <c r="P509" s="214"/>
      <c r="Q509" s="214"/>
      <c r="R509" s="214"/>
      <c r="S509" s="214"/>
      <c r="T509" s="214"/>
      <c r="U509" s="214"/>
      <c r="V509" s="214"/>
      <c r="W509" s="214"/>
      <c r="X509" s="214"/>
      <c r="Y509" s="214"/>
      <c r="Z509" s="214"/>
    </row>
    <row r="510" customFormat="false" ht="12.75" hidden="false" customHeight="true" outlineLevel="0" collapsed="false">
      <c r="A510" s="215"/>
      <c r="B510" s="215"/>
      <c r="C510" s="215"/>
      <c r="D510" s="214"/>
      <c r="E510" s="214"/>
      <c r="F510" s="249"/>
      <c r="G510" s="214"/>
      <c r="H510" s="214"/>
      <c r="I510" s="214"/>
      <c r="J510" s="214"/>
      <c r="K510" s="214"/>
      <c r="L510" s="214"/>
      <c r="M510" s="214"/>
      <c r="N510" s="214"/>
      <c r="O510" s="214"/>
      <c r="P510" s="214"/>
      <c r="Q510" s="214"/>
      <c r="R510" s="214"/>
      <c r="S510" s="214"/>
      <c r="T510" s="214"/>
      <c r="U510" s="214"/>
      <c r="V510" s="214"/>
      <c r="W510" s="214"/>
      <c r="X510" s="214"/>
      <c r="Y510" s="214"/>
      <c r="Z510" s="214"/>
    </row>
    <row r="511" customFormat="false" ht="12.75" hidden="false" customHeight="true" outlineLevel="0" collapsed="false">
      <c r="A511" s="215"/>
      <c r="B511" s="215"/>
      <c r="C511" s="215"/>
      <c r="D511" s="214"/>
      <c r="E511" s="214"/>
      <c r="F511" s="249"/>
      <c r="G511" s="214"/>
      <c r="H511" s="214"/>
      <c r="I511" s="214"/>
      <c r="J511" s="214"/>
      <c r="K511" s="214"/>
      <c r="L511" s="214"/>
      <c r="M511" s="214"/>
      <c r="N511" s="214"/>
      <c r="O511" s="214"/>
      <c r="P511" s="214"/>
      <c r="Q511" s="214"/>
      <c r="R511" s="214"/>
      <c r="S511" s="214"/>
      <c r="T511" s="214"/>
      <c r="U511" s="214"/>
      <c r="V511" s="214"/>
      <c r="W511" s="214"/>
      <c r="X511" s="214"/>
      <c r="Y511" s="214"/>
      <c r="Z511" s="214"/>
    </row>
    <row r="512" customFormat="false" ht="12.75" hidden="false" customHeight="true" outlineLevel="0" collapsed="false">
      <c r="A512" s="215"/>
      <c r="B512" s="215"/>
      <c r="C512" s="215"/>
      <c r="D512" s="214"/>
      <c r="E512" s="214"/>
      <c r="F512" s="249"/>
      <c r="G512" s="214"/>
      <c r="H512" s="214"/>
      <c r="I512" s="214"/>
      <c r="J512" s="214"/>
      <c r="K512" s="214"/>
      <c r="L512" s="214"/>
      <c r="M512" s="214"/>
      <c r="N512" s="214"/>
      <c r="O512" s="214"/>
      <c r="P512" s="214"/>
      <c r="Q512" s="214"/>
      <c r="R512" s="214"/>
      <c r="S512" s="214"/>
      <c r="T512" s="214"/>
      <c r="U512" s="214"/>
      <c r="V512" s="214"/>
      <c r="W512" s="214"/>
      <c r="X512" s="214"/>
      <c r="Y512" s="214"/>
      <c r="Z512" s="214"/>
    </row>
    <row r="513" customFormat="false" ht="12.75" hidden="false" customHeight="true" outlineLevel="0" collapsed="false">
      <c r="A513" s="215"/>
      <c r="B513" s="215"/>
      <c r="C513" s="215"/>
      <c r="D513" s="214"/>
      <c r="E513" s="214"/>
      <c r="F513" s="249"/>
      <c r="G513" s="214"/>
      <c r="H513" s="214"/>
      <c r="I513" s="214"/>
      <c r="J513" s="214"/>
      <c r="K513" s="214"/>
      <c r="L513" s="214"/>
      <c r="M513" s="214"/>
      <c r="N513" s="214"/>
      <c r="O513" s="214"/>
      <c r="P513" s="214"/>
      <c r="Q513" s="214"/>
      <c r="R513" s="214"/>
      <c r="S513" s="214"/>
      <c r="T513" s="214"/>
      <c r="U513" s="214"/>
      <c r="V513" s="214"/>
      <c r="W513" s="214"/>
      <c r="X513" s="214"/>
      <c r="Y513" s="214"/>
      <c r="Z513" s="214"/>
    </row>
    <row r="514" customFormat="false" ht="12.75" hidden="false" customHeight="true" outlineLevel="0" collapsed="false">
      <c r="A514" s="215"/>
      <c r="B514" s="215"/>
      <c r="C514" s="215"/>
      <c r="D514" s="214"/>
      <c r="E514" s="214"/>
      <c r="F514" s="249"/>
      <c r="G514" s="214"/>
      <c r="H514" s="214"/>
      <c r="I514" s="214"/>
      <c r="J514" s="214"/>
      <c r="K514" s="214"/>
      <c r="L514" s="214"/>
      <c r="M514" s="214"/>
      <c r="N514" s="214"/>
      <c r="O514" s="214"/>
      <c r="P514" s="214"/>
      <c r="Q514" s="214"/>
      <c r="R514" s="214"/>
      <c r="S514" s="214"/>
      <c r="T514" s="214"/>
      <c r="U514" s="214"/>
      <c r="V514" s="214"/>
      <c r="W514" s="214"/>
      <c r="X514" s="214"/>
      <c r="Y514" s="214"/>
      <c r="Z514" s="214"/>
    </row>
    <row r="515" customFormat="false" ht="12.75" hidden="false" customHeight="true" outlineLevel="0" collapsed="false">
      <c r="A515" s="215"/>
      <c r="B515" s="215"/>
      <c r="C515" s="215"/>
      <c r="D515" s="214"/>
      <c r="E515" s="214"/>
      <c r="F515" s="249"/>
      <c r="G515" s="214"/>
      <c r="H515" s="214"/>
      <c r="I515" s="214"/>
      <c r="J515" s="214"/>
      <c r="K515" s="214"/>
      <c r="L515" s="214"/>
      <c r="M515" s="214"/>
      <c r="N515" s="214"/>
      <c r="O515" s="214"/>
      <c r="P515" s="214"/>
      <c r="Q515" s="214"/>
      <c r="R515" s="214"/>
      <c r="S515" s="214"/>
      <c r="T515" s="214"/>
      <c r="U515" s="214"/>
      <c r="V515" s="214"/>
      <c r="W515" s="214"/>
      <c r="X515" s="214"/>
      <c r="Y515" s="214"/>
      <c r="Z515" s="214"/>
    </row>
    <row r="516" customFormat="false" ht="12.75" hidden="false" customHeight="true" outlineLevel="0" collapsed="false">
      <c r="A516" s="215"/>
      <c r="B516" s="215"/>
      <c r="C516" s="215"/>
      <c r="D516" s="214"/>
      <c r="E516" s="214"/>
      <c r="F516" s="249"/>
      <c r="G516" s="214"/>
      <c r="H516" s="214"/>
      <c r="I516" s="214"/>
      <c r="J516" s="214"/>
      <c r="K516" s="214"/>
      <c r="L516" s="214"/>
      <c r="M516" s="214"/>
      <c r="N516" s="214"/>
      <c r="O516" s="214"/>
      <c r="P516" s="214"/>
      <c r="Q516" s="214"/>
      <c r="R516" s="214"/>
      <c r="S516" s="214"/>
      <c r="T516" s="214"/>
      <c r="U516" s="214"/>
      <c r="V516" s="214"/>
      <c r="W516" s="214"/>
      <c r="X516" s="214"/>
      <c r="Y516" s="214"/>
      <c r="Z516" s="214"/>
    </row>
    <row r="517" customFormat="false" ht="12.75" hidden="false" customHeight="true" outlineLevel="0" collapsed="false">
      <c r="A517" s="215"/>
      <c r="B517" s="215"/>
      <c r="C517" s="215"/>
      <c r="D517" s="214"/>
      <c r="E517" s="214"/>
      <c r="F517" s="249"/>
      <c r="G517" s="214"/>
      <c r="H517" s="214"/>
      <c r="I517" s="214"/>
      <c r="J517" s="214"/>
      <c r="K517" s="214"/>
      <c r="L517" s="214"/>
      <c r="M517" s="214"/>
      <c r="N517" s="214"/>
      <c r="O517" s="214"/>
      <c r="P517" s="214"/>
      <c r="Q517" s="214"/>
      <c r="R517" s="214"/>
      <c r="S517" s="214"/>
      <c r="T517" s="214"/>
      <c r="U517" s="214"/>
      <c r="V517" s="214"/>
      <c r="W517" s="214"/>
      <c r="X517" s="214"/>
      <c r="Y517" s="214"/>
      <c r="Z517" s="214"/>
    </row>
    <row r="518" customFormat="false" ht="12.75" hidden="false" customHeight="true" outlineLevel="0" collapsed="false">
      <c r="A518" s="215"/>
      <c r="B518" s="215"/>
      <c r="C518" s="215"/>
      <c r="D518" s="214"/>
      <c r="E518" s="214"/>
      <c r="F518" s="249"/>
      <c r="G518" s="214"/>
      <c r="H518" s="214"/>
      <c r="I518" s="214"/>
      <c r="J518" s="214"/>
      <c r="K518" s="214"/>
      <c r="L518" s="214"/>
      <c r="M518" s="214"/>
      <c r="N518" s="214"/>
      <c r="O518" s="214"/>
      <c r="P518" s="214"/>
      <c r="Q518" s="214"/>
      <c r="R518" s="214"/>
      <c r="S518" s="214"/>
      <c r="T518" s="214"/>
      <c r="U518" s="214"/>
      <c r="V518" s="214"/>
      <c r="W518" s="214"/>
      <c r="X518" s="214"/>
      <c r="Y518" s="214"/>
      <c r="Z518" s="214"/>
    </row>
    <row r="519" customFormat="false" ht="12.75" hidden="false" customHeight="true" outlineLevel="0" collapsed="false">
      <c r="A519" s="215"/>
      <c r="B519" s="215"/>
      <c r="C519" s="215"/>
      <c r="D519" s="214"/>
      <c r="E519" s="214"/>
      <c r="F519" s="249"/>
      <c r="G519" s="214"/>
      <c r="H519" s="214"/>
      <c r="I519" s="214"/>
      <c r="J519" s="214"/>
      <c r="K519" s="214"/>
      <c r="L519" s="214"/>
      <c r="M519" s="214"/>
      <c r="N519" s="214"/>
      <c r="O519" s="214"/>
      <c r="P519" s="214"/>
      <c r="Q519" s="214"/>
      <c r="R519" s="214"/>
      <c r="S519" s="214"/>
      <c r="T519" s="214"/>
      <c r="U519" s="214"/>
      <c r="V519" s="214"/>
      <c r="W519" s="214"/>
      <c r="X519" s="214"/>
      <c r="Y519" s="214"/>
      <c r="Z519" s="214"/>
    </row>
    <row r="520" customFormat="false" ht="12.75" hidden="false" customHeight="true" outlineLevel="0" collapsed="false">
      <c r="A520" s="215"/>
      <c r="B520" s="215"/>
      <c r="C520" s="215"/>
      <c r="D520" s="214"/>
      <c r="E520" s="214"/>
      <c r="F520" s="249"/>
      <c r="G520" s="214"/>
      <c r="H520" s="214"/>
      <c r="I520" s="214"/>
      <c r="J520" s="214"/>
      <c r="K520" s="214"/>
      <c r="L520" s="214"/>
      <c r="M520" s="214"/>
      <c r="N520" s="214"/>
      <c r="O520" s="214"/>
      <c r="P520" s="214"/>
      <c r="Q520" s="214"/>
      <c r="R520" s="214"/>
      <c r="S520" s="214"/>
      <c r="T520" s="214"/>
      <c r="U520" s="214"/>
      <c r="V520" s="214"/>
      <c r="W520" s="214"/>
      <c r="X520" s="214"/>
      <c r="Y520" s="214"/>
      <c r="Z520" s="214"/>
    </row>
    <row r="521" customFormat="false" ht="12.75" hidden="false" customHeight="true" outlineLevel="0" collapsed="false">
      <c r="A521" s="215"/>
      <c r="B521" s="215"/>
      <c r="C521" s="215"/>
      <c r="D521" s="214"/>
      <c r="E521" s="214"/>
      <c r="F521" s="249"/>
      <c r="G521" s="214"/>
      <c r="H521" s="214"/>
      <c r="I521" s="214"/>
      <c r="J521" s="214"/>
      <c r="K521" s="214"/>
      <c r="L521" s="214"/>
      <c r="M521" s="214"/>
      <c r="N521" s="214"/>
      <c r="O521" s="214"/>
      <c r="P521" s="214"/>
      <c r="Q521" s="214"/>
      <c r="R521" s="214"/>
      <c r="S521" s="214"/>
      <c r="T521" s="214"/>
      <c r="U521" s="214"/>
      <c r="V521" s="214"/>
      <c r="W521" s="214"/>
      <c r="X521" s="214"/>
      <c r="Y521" s="214"/>
      <c r="Z521" s="214"/>
    </row>
    <row r="522" customFormat="false" ht="12.75" hidden="false" customHeight="true" outlineLevel="0" collapsed="false">
      <c r="A522" s="215"/>
      <c r="B522" s="215"/>
      <c r="C522" s="215"/>
      <c r="D522" s="214"/>
      <c r="E522" s="214"/>
      <c r="F522" s="249"/>
      <c r="G522" s="214"/>
      <c r="H522" s="214"/>
      <c r="I522" s="214"/>
      <c r="J522" s="214"/>
      <c r="K522" s="214"/>
      <c r="L522" s="214"/>
      <c r="M522" s="214"/>
      <c r="N522" s="214"/>
      <c r="O522" s="214"/>
      <c r="P522" s="214"/>
      <c r="Q522" s="214"/>
      <c r="R522" s="214"/>
      <c r="S522" s="214"/>
      <c r="T522" s="214"/>
      <c r="U522" s="214"/>
      <c r="V522" s="214"/>
      <c r="W522" s="214"/>
      <c r="X522" s="214"/>
      <c r="Y522" s="214"/>
      <c r="Z522" s="214"/>
    </row>
    <row r="523" customFormat="false" ht="12.75" hidden="false" customHeight="true" outlineLevel="0" collapsed="false">
      <c r="A523" s="215"/>
      <c r="B523" s="215"/>
      <c r="C523" s="215"/>
      <c r="D523" s="214"/>
      <c r="E523" s="214"/>
      <c r="F523" s="249"/>
      <c r="G523" s="214"/>
      <c r="H523" s="214"/>
      <c r="I523" s="214"/>
      <c r="J523" s="214"/>
      <c r="K523" s="214"/>
      <c r="L523" s="214"/>
      <c r="M523" s="214"/>
      <c r="N523" s="214"/>
      <c r="O523" s="214"/>
      <c r="P523" s="214"/>
      <c r="Q523" s="214"/>
      <c r="R523" s="214"/>
      <c r="S523" s="214"/>
      <c r="T523" s="214"/>
      <c r="U523" s="214"/>
      <c r="V523" s="214"/>
      <c r="W523" s="214"/>
      <c r="X523" s="214"/>
      <c r="Y523" s="214"/>
      <c r="Z523" s="214"/>
    </row>
    <row r="524" customFormat="false" ht="12.75" hidden="false" customHeight="true" outlineLevel="0" collapsed="false">
      <c r="A524" s="215"/>
      <c r="B524" s="215"/>
      <c r="C524" s="215"/>
      <c r="D524" s="214"/>
      <c r="E524" s="214"/>
      <c r="F524" s="249"/>
      <c r="G524" s="214"/>
      <c r="H524" s="214"/>
      <c r="I524" s="214"/>
      <c r="J524" s="214"/>
      <c r="K524" s="214"/>
      <c r="L524" s="214"/>
      <c r="M524" s="214"/>
      <c r="N524" s="214"/>
      <c r="O524" s="214"/>
      <c r="P524" s="214"/>
      <c r="Q524" s="214"/>
      <c r="R524" s="214"/>
      <c r="S524" s="214"/>
      <c r="T524" s="214"/>
      <c r="U524" s="214"/>
      <c r="V524" s="214"/>
      <c r="W524" s="214"/>
      <c r="X524" s="214"/>
      <c r="Y524" s="214"/>
      <c r="Z524" s="214"/>
    </row>
    <row r="525" customFormat="false" ht="12.75" hidden="false" customHeight="true" outlineLevel="0" collapsed="false">
      <c r="A525" s="215"/>
      <c r="B525" s="215"/>
      <c r="C525" s="215"/>
      <c r="D525" s="214"/>
      <c r="E525" s="214"/>
      <c r="F525" s="249"/>
      <c r="G525" s="214"/>
      <c r="H525" s="214"/>
      <c r="I525" s="214"/>
      <c r="J525" s="214"/>
      <c r="K525" s="214"/>
      <c r="L525" s="214"/>
      <c r="M525" s="214"/>
      <c r="N525" s="214"/>
      <c r="O525" s="214"/>
      <c r="P525" s="214"/>
      <c r="Q525" s="214"/>
      <c r="R525" s="214"/>
      <c r="S525" s="214"/>
      <c r="T525" s="214"/>
      <c r="U525" s="214"/>
      <c r="V525" s="214"/>
      <c r="W525" s="214"/>
      <c r="X525" s="214"/>
      <c r="Y525" s="214"/>
      <c r="Z525" s="214"/>
    </row>
    <row r="526" customFormat="false" ht="12.75" hidden="false" customHeight="true" outlineLevel="0" collapsed="false">
      <c r="A526" s="215"/>
      <c r="B526" s="215"/>
      <c r="C526" s="215"/>
      <c r="D526" s="214"/>
      <c r="E526" s="214"/>
      <c r="F526" s="249"/>
      <c r="G526" s="214"/>
      <c r="H526" s="214"/>
      <c r="I526" s="214"/>
      <c r="J526" s="214"/>
      <c r="K526" s="214"/>
      <c r="L526" s="214"/>
      <c r="M526" s="214"/>
      <c r="N526" s="214"/>
      <c r="O526" s="214"/>
      <c r="P526" s="214"/>
      <c r="Q526" s="214"/>
      <c r="R526" s="214"/>
      <c r="S526" s="214"/>
      <c r="T526" s="214"/>
      <c r="U526" s="214"/>
      <c r="V526" s="214"/>
      <c r="W526" s="214"/>
      <c r="X526" s="214"/>
      <c r="Y526" s="214"/>
      <c r="Z526" s="214"/>
    </row>
    <row r="527" customFormat="false" ht="12.75" hidden="false" customHeight="true" outlineLevel="0" collapsed="false">
      <c r="A527" s="215"/>
      <c r="B527" s="215"/>
      <c r="C527" s="215"/>
      <c r="D527" s="214"/>
      <c r="E527" s="214"/>
      <c r="F527" s="249"/>
      <c r="G527" s="214"/>
      <c r="H527" s="214"/>
      <c r="I527" s="214"/>
      <c r="J527" s="214"/>
      <c r="K527" s="214"/>
      <c r="L527" s="214"/>
      <c r="M527" s="214"/>
      <c r="N527" s="214"/>
      <c r="O527" s="214"/>
      <c r="P527" s="214"/>
      <c r="Q527" s="214"/>
      <c r="R527" s="214"/>
      <c r="S527" s="214"/>
      <c r="T527" s="214"/>
      <c r="U527" s="214"/>
      <c r="V527" s="214"/>
      <c r="W527" s="214"/>
      <c r="X527" s="214"/>
      <c r="Y527" s="214"/>
      <c r="Z527" s="214"/>
    </row>
    <row r="528" customFormat="false" ht="12.75" hidden="false" customHeight="true" outlineLevel="0" collapsed="false">
      <c r="A528" s="215"/>
      <c r="B528" s="215"/>
      <c r="C528" s="215"/>
      <c r="D528" s="214"/>
      <c r="E528" s="214"/>
      <c r="F528" s="249"/>
      <c r="G528" s="214"/>
      <c r="H528" s="214"/>
      <c r="I528" s="214"/>
      <c r="J528" s="214"/>
      <c r="K528" s="214"/>
      <c r="L528" s="214"/>
      <c r="M528" s="214"/>
      <c r="N528" s="214"/>
      <c r="O528" s="214"/>
      <c r="P528" s="214"/>
      <c r="Q528" s="214"/>
      <c r="R528" s="214"/>
      <c r="S528" s="214"/>
      <c r="T528" s="214"/>
      <c r="U528" s="214"/>
      <c r="V528" s="214"/>
      <c r="W528" s="214"/>
      <c r="X528" s="214"/>
      <c r="Y528" s="214"/>
      <c r="Z528" s="214"/>
    </row>
    <row r="529" customFormat="false" ht="12.75" hidden="false" customHeight="true" outlineLevel="0" collapsed="false">
      <c r="A529" s="215"/>
      <c r="B529" s="215"/>
      <c r="C529" s="215"/>
      <c r="D529" s="214"/>
      <c r="E529" s="214"/>
      <c r="F529" s="249"/>
      <c r="G529" s="214"/>
      <c r="H529" s="214"/>
      <c r="I529" s="214"/>
      <c r="J529" s="214"/>
      <c r="K529" s="214"/>
      <c r="L529" s="214"/>
      <c r="M529" s="214"/>
      <c r="N529" s="214"/>
      <c r="O529" s="214"/>
      <c r="P529" s="214"/>
      <c r="Q529" s="214"/>
      <c r="R529" s="214"/>
      <c r="S529" s="214"/>
      <c r="T529" s="214"/>
      <c r="U529" s="214"/>
      <c r="V529" s="214"/>
      <c r="W529" s="214"/>
      <c r="X529" s="214"/>
      <c r="Y529" s="214"/>
      <c r="Z529" s="214"/>
    </row>
    <row r="530" customFormat="false" ht="12.75" hidden="false" customHeight="true" outlineLevel="0" collapsed="false">
      <c r="A530" s="215"/>
      <c r="B530" s="215"/>
      <c r="C530" s="215"/>
      <c r="D530" s="214"/>
      <c r="E530" s="214"/>
      <c r="F530" s="249"/>
      <c r="G530" s="214"/>
      <c r="H530" s="214"/>
      <c r="I530" s="214"/>
      <c r="J530" s="214"/>
      <c r="K530" s="214"/>
      <c r="L530" s="214"/>
      <c r="M530" s="214"/>
      <c r="N530" s="214"/>
      <c r="O530" s="214"/>
      <c r="P530" s="214"/>
      <c r="Q530" s="214"/>
      <c r="R530" s="214"/>
      <c r="S530" s="214"/>
      <c r="T530" s="214"/>
      <c r="U530" s="214"/>
      <c r="V530" s="214"/>
      <c r="W530" s="214"/>
      <c r="X530" s="214"/>
      <c r="Y530" s="214"/>
      <c r="Z530" s="214"/>
    </row>
    <row r="531" customFormat="false" ht="12.75" hidden="false" customHeight="true" outlineLevel="0" collapsed="false">
      <c r="A531" s="215"/>
      <c r="B531" s="215"/>
      <c r="C531" s="215"/>
      <c r="D531" s="214"/>
      <c r="E531" s="214"/>
      <c r="F531" s="249"/>
      <c r="G531" s="214"/>
      <c r="H531" s="214"/>
      <c r="I531" s="214"/>
      <c r="J531" s="214"/>
      <c r="K531" s="214"/>
      <c r="L531" s="214"/>
      <c r="M531" s="214"/>
      <c r="N531" s="214"/>
      <c r="O531" s="214"/>
      <c r="P531" s="214"/>
      <c r="Q531" s="214"/>
      <c r="R531" s="214"/>
      <c r="S531" s="214"/>
      <c r="T531" s="214"/>
      <c r="U531" s="214"/>
      <c r="V531" s="214"/>
      <c r="W531" s="214"/>
      <c r="X531" s="214"/>
      <c r="Y531" s="214"/>
      <c r="Z531" s="214"/>
    </row>
    <row r="532" customFormat="false" ht="12.75" hidden="false" customHeight="true" outlineLevel="0" collapsed="false">
      <c r="A532" s="215"/>
      <c r="B532" s="215"/>
      <c r="C532" s="215"/>
      <c r="D532" s="214"/>
      <c r="E532" s="214"/>
      <c r="F532" s="249"/>
      <c r="G532" s="214"/>
      <c r="H532" s="214"/>
      <c r="I532" s="214"/>
      <c r="J532" s="214"/>
      <c r="K532" s="214"/>
      <c r="L532" s="214"/>
      <c r="M532" s="214"/>
      <c r="N532" s="214"/>
      <c r="O532" s="214"/>
      <c r="P532" s="214"/>
      <c r="Q532" s="214"/>
      <c r="R532" s="214"/>
      <c r="S532" s="214"/>
      <c r="T532" s="214"/>
      <c r="U532" s="214"/>
      <c r="V532" s="214"/>
      <c r="W532" s="214"/>
      <c r="X532" s="214"/>
      <c r="Y532" s="214"/>
      <c r="Z532" s="214"/>
    </row>
    <row r="533" customFormat="false" ht="12.75" hidden="false" customHeight="true" outlineLevel="0" collapsed="false">
      <c r="A533" s="215"/>
      <c r="B533" s="215"/>
      <c r="C533" s="215"/>
      <c r="D533" s="214"/>
      <c r="E533" s="214"/>
      <c r="F533" s="249"/>
      <c r="G533" s="214"/>
      <c r="H533" s="214"/>
      <c r="I533" s="214"/>
      <c r="J533" s="214"/>
      <c r="K533" s="214"/>
      <c r="L533" s="214"/>
      <c r="M533" s="214"/>
      <c r="N533" s="214"/>
      <c r="O533" s="214"/>
      <c r="P533" s="214"/>
      <c r="Q533" s="214"/>
      <c r="R533" s="214"/>
      <c r="S533" s="214"/>
      <c r="T533" s="214"/>
      <c r="U533" s="214"/>
      <c r="V533" s="214"/>
      <c r="W533" s="214"/>
      <c r="X533" s="214"/>
      <c r="Y533" s="214"/>
      <c r="Z533" s="214"/>
    </row>
    <row r="534" customFormat="false" ht="12.75" hidden="false" customHeight="true" outlineLevel="0" collapsed="false">
      <c r="A534" s="215"/>
      <c r="B534" s="215"/>
      <c r="C534" s="215"/>
      <c r="D534" s="214"/>
      <c r="E534" s="214"/>
      <c r="F534" s="249"/>
      <c r="G534" s="214"/>
      <c r="H534" s="214"/>
      <c r="I534" s="214"/>
      <c r="J534" s="214"/>
      <c r="K534" s="214"/>
      <c r="L534" s="214"/>
      <c r="M534" s="214"/>
      <c r="N534" s="214"/>
      <c r="O534" s="214"/>
      <c r="P534" s="214"/>
      <c r="Q534" s="214"/>
      <c r="R534" s="214"/>
      <c r="S534" s="214"/>
      <c r="T534" s="214"/>
      <c r="U534" s="214"/>
      <c r="V534" s="214"/>
      <c r="W534" s="214"/>
      <c r="X534" s="214"/>
      <c r="Y534" s="214"/>
      <c r="Z534" s="214"/>
    </row>
    <row r="535" customFormat="false" ht="12.75" hidden="false" customHeight="true" outlineLevel="0" collapsed="false">
      <c r="A535" s="215"/>
      <c r="B535" s="215"/>
      <c r="C535" s="215"/>
      <c r="D535" s="214"/>
      <c r="E535" s="214"/>
      <c r="F535" s="249"/>
      <c r="G535" s="214"/>
      <c r="H535" s="214"/>
      <c r="I535" s="214"/>
      <c r="J535" s="214"/>
      <c r="K535" s="214"/>
      <c r="L535" s="214"/>
      <c r="M535" s="214"/>
      <c r="N535" s="214"/>
      <c r="O535" s="214"/>
      <c r="P535" s="214"/>
      <c r="Q535" s="214"/>
      <c r="R535" s="214"/>
      <c r="S535" s="214"/>
      <c r="T535" s="214"/>
      <c r="U535" s="214"/>
      <c r="V535" s="214"/>
      <c r="W535" s="214"/>
      <c r="X535" s="214"/>
      <c r="Y535" s="214"/>
      <c r="Z535" s="214"/>
    </row>
    <row r="536" customFormat="false" ht="12.75" hidden="false" customHeight="true" outlineLevel="0" collapsed="false">
      <c r="A536" s="215"/>
      <c r="B536" s="215"/>
      <c r="C536" s="215"/>
      <c r="D536" s="214"/>
      <c r="E536" s="214"/>
      <c r="F536" s="249"/>
      <c r="G536" s="214"/>
      <c r="H536" s="214"/>
      <c r="I536" s="214"/>
      <c r="J536" s="214"/>
      <c r="K536" s="214"/>
      <c r="L536" s="214"/>
      <c r="M536" s="214"/>
      <c r="N536" s="214"/>
      <c r="O536" s="214"/>
      <c r="P536" s="214"/>
      <c r="Q536" s="214"/>
      <c r="R536" s="214"/>
      <c r="S536" s="214"/>
      <c r="T536" s="214"/>
      <c r="U536" s="214"/>
      <c r="V536" s="214"/>
      <c r="W536" s="214"/>
      <c r="X536" s="214"/>
      <c r="Y536" s="214"/>
      <c r="Z536" s="214"/>
    </row>
    <row r="537" customFormat="false" ht="12.75" hidden="false" customHeight="true" outlineLevel="0" collapsed="false">
      <c r="A537" s="215"/>
      <c r="B537" s="215"/>
      <c r="C537" s="215"/>
      <c r="D537" s="214"/>
      <c r="E537" s="214"/>
      <c r="F537" s="249"/>
      <c r="G537" s="214"/>
      <c r="H537" s="214"/>
      <c r="I537" s="214"/>
      <c r="J537" s="214"/>
      <c r="K537" s="214"/>
      <c r="L537" s="214"/>
      <c r="M537" s="214"/>
      <c r="N537" s="214"/>
      <c r="O537" s="214"/>
      <c r="P537" s="214"/>
      <c r="Q537" s="214"/>
      <c r="R537" s="214"/>
      <c r="S537" s="214"/>
      <c r="T537" s="214"/>
      <c r="U537" s="214"/>
      <c r="V537" s="214"/>
      <c r="W537" s="214"/>
      <c r="X537" s="214"/>
      <c r="Y537" s="214"/>
      <c r="Z537" s="214"/>
    </row>
    <row r="538" customFormat="false" ht="12.75" hidden="false" customHeight="true" outlineLevel="0" collapsed="false">
      <c r="A538" s="215"/>
      <c r="B538" s="215"/>
      <c r="C538" s="215"/>
      <c r="D538" s="214"/>
      <c r="E538" s="214"/>
      <c r="F538" s="249"/>
      <c r="G538" s="214"/>
      <c r="H538" s="214"/>
      <c r="I538" s="214"/>
      <c r="J538" s="214"/>
      <c r="K538" s="214"/>
      <c r="L538" s="214"/>
      <c r="M538" s="214"/>
      <c r="N538" s="214"/>
      <c r="O538" s="214"/>
      <c r="P538" s="214"/>
      <c r="Q538" s="214"/>
      <c r="R538" s="214"/>
      <c r="S538" s="214"/>
      <c r="T538" s="214"/>
      <c r="U538" s="214"/>
      <c r="V538" s="214"/>
      <c r="W538" s="214"/>
      <c r="X538" s="214"/>
      <c r="Y538" s="214"/>
      <c r="Z538" s="214"/>
    </row>
    <row r="539" customFormat="false" ht="12.75" hidden="false" customHeight="true" outlineLevel="0" collapsed="false">
      <c r="A539" s="215"/>
      <c r="B539" s="215"/>
      <c r="C539" s="215"/>
      <c r="D539" s="214"/>
      <c r="E539" s="214"/>
      <c r="F539" s="249"/>
      <c r="G539" s="214"/>
      <c r="H539" s="214"/>
      <c r="I539" s="214"/>
      <c r="J539" s="214"/>
      <c r="K539" s="214"/>
      <c r="L539" s="214"/>
      <c r="M539" s="214"/>
      <c r="N539" s="214"/>
      <c r="O539" s="214"/>
      <c r="P539" s="214"/>
      <c r="Q539" s="214"/>
      <c r="R539" s="214"/>
      <c r="S539" s="214"/>
      <c r="T539" s="214"/>
      <c r="U539" s="214"/>
      <c r="V539" s="214"/>
      <c r="W539" s="214"/>
      <c r="X539" s="214"/>
      <c r="Y539" s="214"/>
      <c r="Z539" s="214"/>
    </row>
    <row r="540" customFormat="false" ht="12.75" hidden="false" customHeight="true" outlineLevel="0" collapsed="false">
      <c r="A540" s="215"/>
      <c r="B540" s="215"/>
      <c r="C540" s="215"/>
      <c r="D540" s="214"/>
      <c r="E540" s="214"/>
      <c r="F540" s="249"/>
      <c r="G540" s="214"/>
      <c r="H540" s="214"/>
      <c r="I540" s="214"/>
      <c r="J540" s="214"/>
      <c r="K540" s="214"/>
      <c r="L540" s="214"/>
      <c r="M540" s="214"/>
      <c r="N540" s="214"/>
      <c r="O540" s="214"/>
      <c r="P540" s="214"/>
      <c r="Q540" s="214"/>
      <c r="R540" s="214"/>
      <c r="S540" s="214"/>
      <c r="T540" s="214"/>
      <c r="U540" s="214"/>
      <c r="V540" s="214"/>
      <c r="W540" s="214"/>
      <c r="X540" s="214"/>
      <c r="Y540" s="214"/>
      <c r="Z540" s="214"/>
    </row>
    <row r="541" customFormat="false" ht="12.75" hidden="false" customHeight="true" outlineLevel="0" collapsed="false">
      <c r="A541" s="215"/>
      <c r="B541" s="215"/>
      <c r="C541" s="215"/>
      <c r="D541" s="214"/>
      <c r="E541" s="214"/>
      <c r="F541" s="249"/>
      <c r="G541" s="214"/>
      <c r="H541" s="214"/>
      <c r="I541" s="214"/>
      <c r="J541" s="214"/>
      <c r="K541" s="214"/>
      <c r="L541" s="214"/>
      <c r="M541" s="214"/>
      <c r="N541" s="214"/>
      <c r="O541" s="214"/>
      <c r="P541" s="214"/>
      <c r="Q541" s="214"/>
      <c r="R541" s="214"/>
      <c r="S541" s="214"/>
      <c r="T541" s="214"/>
      <c r="U541" s="214"/>
      <c r="V541" s="214"/>
      <c r="W541" s="214"/>
      <c r="X541" s="214"/>
      <c r="Y541" s="214"/>
      <c r="Z541" s="214"/>
    </row>
    <row r="542" customFormat="false" ht="12.75" hidden="false" customHeight="true" outlineLevel="0" collapsed="false">
      <c r="A542" s="215"/>
      <c r="B542" s="215"/>
      <c r="C542" s="215"/>
      <c r="D542" s="214"/>
      <c r="E542" s="214"/>
      <c r="F542" s="249"/>
      <c r="G542" s="214"/>
      <c r="H542" s="214"/>
      <c r="I542" s="214"/>
      <c r="J542" s="214"/>
      <c r="K542" s="214"/>
      <c r="L542" s="214"/>
      <c r="M542" s="214"/>
      <c r="N542" s="214"/>
      <c r="O542" s="214"/>
      <c r="P542" s="214"/>
      <c r="Q542" s="214"/>
      <c r="R542" s="214"/>
      <c r="S542" s="214"/>
      <c r="T542" s="214"/>
      <c r="U542" s="214"/>
      <c r="V542" s="214"/>
      <c r="W542" s="214"/>
      <c r="X542" s="214"/>
      <c r="Y542" s="214"/>
      <c r="Z542" s="214"/>
    </row>
    <row r="543" customFormat="false" ht="12.75" hidden="false" customHeight="true" outlineLevel="0" collapsed="false">
      <c r="A543" s="215"/>
      <c r="B543" s="215"/>
      <c r="C543" s="215"/>
      <c r="D543" s="214"/>
      <c r="E543" s="214"/>
      <c r="F543" s="249"/>
      <c r="G543" s="214"/>
      <c r="H543" s="214"/>
      <c r="I543" s="214"/>
      <c r="J543" s="214"/>
      <c r="K543" s="214"/>
      <c r="L543" s="214"/>
      <c r="M543" s="214"/>
      <c r="N543" s="214"/>
      <c r="O543" s="214"/>
      <c r="P543" s="214"/>
      <c r="Q543" s="214"/>
      <c r="R543" s="214"/>
      <c r="S543" s="214"/>
      <c r="T543" s="214"/>
      <c r="U543" s="214"/>
      <c r="V543" s="214"/>
      <c r="W543" s="214"/>
      <c r="X543" s="214"/>
      <c r="Y543" s="214"/>
      <c r="Z543" s="214"/>
    </row>
    <row r="544" customFormat="false" ht="12.75" hidden="false" customHeight="true" outlineLevel="0" collapsed="false">
      <c r="A544" s="215"/>
      <c r="B544" s="215"/>
      <c r="C544" s="215"/>
      <c r="D544" s="214"/>
      <c r="E544" s="214"/>
      <c r="F544" s="249"/>
      <c r="G544" s="214"/>
      <c r="H544" s="214"/>
      <c r="I544" s="214"/>
      <c r="J544" s="214"/>
      <c r="K544" s="214"/>
      <c r="L544" s="214"/>
      <c r="M544" s="214"/>
      <c r="N544" s="214"/>
      <c r="O544" s="214"/>
      <c r="P544" s="214"/>
      <c r="Q544" s="214"/>
      <c r="R544" s="214"/>
      <c r="S544" s="214"/>
      <c r="T544" s="214"/>
      <c r="U544" s="214"/>
      <c r="V544" s="214"/>
      <c r="W544" s="214"/>
      <c r="X544" s="214"/>
      <c r="Y544" s="214"/>
      <c r="Z544" s="214"/>
    </row>
    <row r="545" customFormat="false" ht="12.75" hidden="false" customHeight="true" outlineLevel="0" collapsed="false">
      <c r="A545" s="215"/>
      <c r="B545" s="215"/>
      <c r="C545" s="215"/>
      <c r="D545" s="214"/>
      <c r="E545" s="214"/>
      <c r="F545" s="249"/>
      <c r="G545" s="214"/>
      <c r="H545" s="214"/>
      <c r="I545" s="214"/>
      <c r="J545" s="214"/>
      <c r="K545" s="214"/>
      <c r="L545" s="214"/>
      <c r="M545" s="214"/>
      <c r="N545" s="214"/>
      <c r="O545" s="214"/>
      <c r="P545" s="214"/>
      <c r="Q545" s="214"/>
      <c r="R545" s="214"/>
      <c r="S545" s="214"/>
      <c r="T545" s="214"/>
      <c r="U545" s="214"/>
      <c r="V545" s="214"/>
      <c r="W545" s="214"/>
      <c r="X545" s="214"/>
      <c r="Y545" s="214"/>
      <c r="Z545" s="214"/>
    </row>
    <row r="546" customFormat="false" ht="12.75" hidden="false" customHeight="true" outlineLevel="0" collapsed="false">
      <c r="A546" s="215"/>
      <c r="B546" s="215"/>
      <c r="C546" s="215"/>
      <c r="D546" s="214"/>
      <c r="E546" s="214"/>
      <c r="F546" s="249"/>
      <c r="G546" s="214"/>
      <c r="H546" s="214"/>
      <c r="I546" s="214"/>
      <c r="J546" s="214"/>
      <c r="K546" s="214"/>
      <c r="L546" s="214"/>
      <c r="M546" s="214"/>
      <c r="N546" s="214"/>
      <c r="O546" s="214"/>
      <c r="P546" s="214"/>
      <c r="Q546" s="214"/>
      <c r="R546" s="214"/>
      <c r="S546" s="214"/>
      <c r="T546" s="214"/>
      <c r="U546" s="214"/>
      <c r="V546" s="214"/>
      <c r="W546" s="214"/>
      <c r="X546" s="214"/>
      <c r="Y546" s="214"/>
      <c r="Z546" s="214"/>
    </row>
    <row r="547" customFormat="false" ht="12.75" hidden="false" customHeight="true" outlineLevel="0" collapsed="false">
      <c r="A547" s="215"/>
      <c r="B547" s="215"/>
      <c r="C547" s="215"/>
      <c r="D547" s="214"/>
      <c r="E547" s="214"/>
      <c r="F547" s="249"/>
      <c r="G547" s="214"/>
      <c r="H547" s="214"/>
      <c r="I547" s="214"/>
      <c r="J547" s="214"/>
      <c r="K547" s="214"/>
      <c r="L547" s="214"/>
      <c r="M547" s="214"/>
      <c r="N547" s="214"/>
      <c r="O547" s="214"/>
      <c r="P547" s="214"/>
      <c r="Q547" s="214"/>
      <c r="R547" s="214"/>
      <c r="S547" s="214"/>
      <c r="T547" s="214"/>
      <c r="U547" s="214"/>
      <c r="V547" s="214"/>
      <c r="W547" s="214"/>
      <c r="X547" s="214"/>
      <c r="Y547" s="214"/>
      <c r="Z547" s="214"/>
    </row>
    <row r="548" customFormat="false" ht="12.75" hidden="false" customHeight="true" outlineLevel="0" collapsed="false">
      <c r="A548" s="215"/>
      <c r="B548" s="215"/>
      <c r="C548" s="215"/>
      <c r="D548" s="214"/>
      <c r="E548" s="214"/>
      <c r="F548" s="249"/>
      <c r="G548" s="214"/>
      <c r="H548" s="214"/>
      <c r="I548" s="214"/>
      <c r="J548" s="214"/>
      <c r="K548" s="214"/>
      <c r="L548" s="214"/>
      <c r="M548" s="214"/>
      <c r="N548" s="214"/>
      <c r="O548" s="214"/>
      <c r="P548" s="214"/>
      <c r="Q548" s="214"/>
      <c r="R548" s="214"/>
      <c r="S548" s="214"/>
      <c r="T548" s="214"/>
      <c r="U548" s="214"/>
      <c r="V548" s="214"/>
      <c r="W548" s="214"/>
      <c r="X548" s="214"/>
      <c r="Y548" s="214"/>
      <c r="Z548" s="214"/>
    </row>
    <row r="549" customFormat="false" ht="12.75" hidden="false" customHeight="true" outlineLevel="0" collapsed="false">
      <c r="A549" s="215"/>
      <c r="B549" s="215"/>
      <c r="C549" s="215"/>
      <c r="D549" s="214"/>
      <c r="E549" s="214"/>
      <c r="F549" s="249"/>
      <c r="G549" s="214"/>
      <c r="H549" s="214"/>
      <c r="I549" s="214"/>
      <c r="J549" s="214"/>
      <c r="K549" s="214"/>
      <c r="L549" s="214"/>
      <c r="M549" s="214"/>
      <c r="N549" s="214"/>
      <c r="O549" s="214"/>
      <c r="P549" s="214"/>
      <c r="Q549" s="214"/>
      <c r="R549" s="214"/>
      <c r="S549" s="214"/>
      <c r="T549" s="214"/>
      <c r="U549" s="214"/>
      <c r="V549" s="214"/>
      <c r="W549" s="214"/>
      <c r="X549" s="214"/>
      <c r="Y549" s="214"/>
      <c r="Z549" s="214"/>
    </row>
    <row r="550" customFormat="false" ht="12.75" hidden="false" customHeight="true" outlineLevel="0" collapsed="false">
      <c r="A550" s="215"/>
      <c r="B550" s="215"/>
      <c r="C550" s="215"/>
      <c r="D550" s="214"/>
      <c r="E550" s="214"/>
      <c r="F550" s="249"/>
      <c r="G550" s="214"/>
      <c r="H550" s="214"/>
      <c r="I550" s="214"/>
      <c r="J550" s="214"/>
      <c r="K550" s="214"/>
      <c r="L550" s="214"/>
      <c r="M550" s="214"/>
      <c r="N550" s="214"/>
      <c r="O550" s="214"/>
      <c r="P550" s="214"/>
      <c r="Q550" s="214"/>
      <c r="R550" s="214"/>
      <c r="S550" s="214"/>
      <c r="T550" s="214"/>
      <c r="U550" s="214"/>
      <c r="V550" s="214"/>
      <c r="W550" s="214"/>
      <c r="X550" s="214"/>
      <c r="Y550" s="214"/>
      <c r="Z550" s="214"/>
    </row>
    <row r="551" customFormat="false" ht="12.75" hidden="false" customHeight="true" outlineLevel="0" collapsed="false">
      <c r="A551" s="215"/>
      <c r="B551" s="215"/>
      <c r="C551" s="215"/>
      <c r="D551" s="214"/>
      <c r="E551" s="214"/>
      <c r="F551" s="249"/>
      <c r="G551" s="214"/>
      <c r="H551" s="214"/>
      <c r="I551" s="214"/>
      <c r="J551" s="214"/>
      <c r="K551" s="214"/>
      <c r="L551" s="214"/>
      <c r="M551" s="214"/>
      <c r="N551" s="214"/>
      <c r="O551" s="214"/>
      <c r="P551" s="214"/>
      <c r="Q551" s="214"/>
      <c r="R551" s="214"/>
      <c r="S551" s="214"/>
      <c r="T551" s="214"/>
      <c r="U551" s="214"/>
      <c r="V551" s="214"/>
      <c r="W551" s="214"/>
      <c r="X551" s="214"/>
      <c r="Y551" s="214"/>
      <c r="Z551" s="214"/>
    </row>
    <row r="552" customFormat="false" ht="12.75" hidden="false" customHeight="true" outlineLevel="0" collapsed="false">
      <c r="A552" s="215"/>
      <c r="B552" s="215"/>
      <c r="C552" s="215"/>
      <c r="D552" s="214"/>
      <c r="E552" s="214"/>
      <c r="F552" s="249"/>
      <c r="G552" s="214"/>
      <c r="H552" s="214"/>
      <c r="I552" s="214"/>
      <c r="J552" s="214"/>
      <c r="K552" s="214"/>
      <c r="L552" s="214"/>
      <c r="M552" s="214"/>
      <c r="N552" s="214"/>
      <c r="O552" s="214"/>
      <c r="P552" s="214"/>
      <c r="Q552" s="214"/>
      <c r="R552" s="214"/>
      <c r="S552" s="214"/>
      <c r="T552" s="214"/>
      <c r="U552" s="214"/>
      <c r="V552" s="214"/>
      <c r="W552" s="214"/>
      <c r="X552" s="214"/>
      <c r="Y552" s="214"/>
      <c r="Z552" s="214"/>
    </row>
    <row r="553" customFormat="false" ht="12.75" hidden="false" customHeight="true" outlineLevel="0" collapsed="false">
      <c r="A553" s="215"/>
      <c r="B553" s="215"/>
      <c r="C553" s="215"/>
      <c r="D553" s="214"/>
      <c r="E553" s="214"/>
      <c r="F553" s="249"/>
      <c r="G553" s="214"/>
      <c r="H553" s="214"/>
      <c r="I553" s="214"/>
      <c r="J553" s="214"/>
      <c r="K553" s="214"/>
      <c r="L553" s="214"/>
      <c r="M553" s="214"/>
      <c r="N553" s="214"/>
      <c r="O553" s="214"/>
      <c r="P553" s="214"/>
      <c r="Q553" s="214"/>
      <c r="R553" s="214"/>
      <c r="S553" s="214"/>
      <c r="T553" s="214"/>
      <c r="U553" s="214"/>
      <c r="V553" s="214"/>
      <c r="W553" s="214"/>
      <c r="X553" s="214"/>
      <c r="Y553" s="214"/>
      <c r="Z553" s="214"/>
    </row>
    <row r="554" customFormat="false" ht="12.75" hidden="false" customHeight="true" outlineLevel="0" collapsed="false">
      <c r="A554" s="215"/>
      <c r="B554" s="215"/>
      <c r="C554" s="215"/>
      <c r="D554" s="214"/>
      <c r="E554" s="214"/>
      <c r="F554" s="249"/>
      <c r="G554" s="214"/>
      <c r="H554" s="214"/>
      <c r="I554" s="214"/>
      <c r="J554" s="214"/>
      <c r="K554" s="214"/>
      <c r="L554" s="214"/>
      <c r="M554" s="214"/>
      <c r="N554" s="214"/>
      <c r="O554" s="214"/>
      <c r="P554" s="214"/>
      <c r="Q554" s="214"/>
      <c r="R554" s="214"/>
      <c r="S554" s="214"/>
      <c r="T554" s="214"/>
      <c r="U554" s="214"/>
      <c r="V554" s="214"/>
      <c r="W554" s="214"/>
      <c r="X554" s="214"/>
      <c r="Y554" s="214"/>
      <c r="Z554" s="214"/>
    </row>
    <row r="555" customFormat="false" ht="12.75" hidden="false" customHeight="true" outlineLevel="0" collapsed="false">
      <c r="A555" s="215"/>
      <c r="B555" s="215"/>
      <c r="C555" s="215"/>
      <c r="D555" s="214"/>
      <c r="E555" s="214"/>
      <c r="F555" s="249"/>
      <c r="G555" s="214"/>
      <c r="H555" s="214"/>
      <c r="I555" s="214"/>
      <c r="J555" s="214"/>
      <c r="K555" s="214"/>
      <c r="L555" s="214"/>
      <c r="M555" s="214"/>
      <c r="N555" s="214"/>
      <c r="O555" s="214"/>
      <c r="P555" s="214"/>
      <c r="Q555" s="214"/>
      <c r="R555" s="214"/>
      <c r="S555" s="214"/>
      <c r="T555" s="214"/>
      <c r="U555" s="214"/>
      <c r="V555" s="214"/>
      <c r="W555" s="214"/>
      <c r="X555" s="214"/>
      <c r="Y555" s="214"/>
      <c r="Z555" s="214"/>
    </row>
    <row r="556" customFormat="false" ht="12.75" hidden="false" customHeight="true" outlineLevel="0" collapsed="false">
      <c r="A556" s="215"/>
      <c r="B556" s="215"/>
      <c r="C556" s="215"/>
      <c r="D556" s="214"/>
      <c r="E556" s="214"/>
      <c r="F556" s="249"/>
      <c r="G556" s="214"/>
      <c r="H556" s="214"/>
      <c r="I556" s="214"/>
      <c r="J556" s="214"/>
      <c r="K556" s="214"/>
      <c r="L556" s="214"/>
      <c r="M556" s="214"/>
      <c r="N556" s="214"/>
      <c r="O556" s="214"/>
      <c r="P556" s="214"/>
      <c r="Q556" s="214"/>
      <c r="R556" s="214"/>
      <c r="S556" s="214"/>
      <c r="T556" s="214"/>
      <c r="U556" s="214"/>
      <c r="V556" s="214"/>
      <c r="W556" s="214"/>
      <c r="X556" s="214"/>
      <c r="Y556" s="214"/>
      <c r="Z556" s="214"/>
    </row>
    <row r="557" customFormat="false" ht="12.75" hidden="false" customHeight="true" outlineLevel="0" collapsed="false">
      <c r="A557" s="215"/>
      <c r="B557" s="215"/>
      <c r="C557" s="215"/>
      <c r="D557" s="214"/>
      <c r="E557" s="214"/>
      <c r="F557" s="249"/>
      <c r="G557" s="214"/>
      <c r="H557" s="214"/>
      <c r="I557" s="214"/>
      <c r="J557" s="214"/>
      <c r="K557" s="214"/>
      <c r="L557" s="214"/>
      <c r="M557" s="214"/>
      <c r="N557" s="214"/>
      <c r="O557" s="214"/>
      <c r="P557" s="214"/>
      <c r="Q557" s="214"/>
      <c r="R557" s="214"/>
      <c r="S557" s="214"/>
      <c r="T557" s="214"/>
      <c r="U557" s="214"/>
      <c r="V557" s="214"/>
      <c r="W557" s="214"/>
      <c r="X557" s="214"/>
      <c r="Y557" s="214"/>
      <c r="Z557" s="214"/>
    </row>
    <row r="558" customFormat="false" ht="12.75" hidden="false" customHeight="true" outlineLevel="0" collapsed="false">
      <c r="A558" s="215"/>
      <c r="B558" s="215"/>
      <c r="C558" s="215"/>
      <c r="D558" s="214"/>
      <c r="E558" s="214"/>
      <c r="F558" s="249"/>
      <c r="G558" s="214"/>
      <c r="H558" s="214"/>
      <c r="I558" s="214"/>
      <c r="J558" s="214"/>
      <c r="K558" s="214"/>
      <c r="L558" s="214"/>
      <c r="M558" s="214"/>
      <c r="N558" s="214"/>
      <c r="O558" s="214"/>
      <c r="P558" s="214"/>
      <c r="Q558" s="214"/>
      <c r="R558" s="214"/>
      <c r="S558" s="214"/>
      <c r="T558" s="214"/>
      <c r="U558" s="214"/>
      <c r="V558" s="214"/>
      <c r="W558" s="214"/>
      <c r="X558" s="214"/>
      <c r="Y558" s="214"/>
      <c r="Z558" s="214"/>
    </row>
    <row r="559" customFormat="false" ht="12.75" hidden="false" customHeight="true" outlineLevel="0" collapsed="false">
      <c r="A559" s="215"/>
      <c r="B559" s="215"/>
      <c r="C559" s="215"/>
      <c r="D559" s="214"/>
      <c r="E559" s="214"/>
      <c r="F559" s="249"/>
      <c r="G559" s="214"/>
      <c r="H559" s="214"/>
      <c r="I559" s="214"/>
      <c r="J559" s="214"/>
      <c r="K559" s="214"/>
      <c r="L559" s="214"/>
      <c r="M559" s="214"/>
      <c r="N559" s="214"/>
      <c r="O559" s="214"/>
      <c r="P559" s="214"/>
      <c r="Q559" s="214"/>
      <c r="R559" s="214"/>
      <c r="S559" s="214"/>
      <c r="T559" s="214"/>
      <c r="U559" s="214"/>
      <c r="V559" s="214"/>
      <c r="W559" s="214"/>
      <c r="X559" s="214"/>
      <c r="Y559" s="214"/>
      <c r="Z559" s="214"/>
    </row>
    <row r="560" customFormat="false" ht="12.75" hidden="false" customHeight="true" outlineLevel="0" collapsed="false">
      <c r="A560" s="215"/>
      <c r="B560" s="215"/>
      <c r="C560" s="215"/>
      <c r="D560" s="214"/>
      <c r="E560" s="214"/>
      <c r="F560" s="249"/>
      <c r="G560" s="214"/>
      <c r="H560" s="214"/>
      <c r="I560" s="214"/>
      <c r="J560" s="214"/>
      <c r="K560" s="214"/>
      <c r="L560" s="214"/>
      <c r="M560" s="214"/>
      <c r="N560" s="214"/>
      <c r="O560" s="214"/>
      <c r="P560" s="214"/>
      <c r="Q560" s="214"/>
      <c r="R560" s="214"/>
      <c r="S560" s="214"/>
      <c r="T560" s="214"/>
      <c r="U560" s="214"/>
      <c r="V560" s="214"/>
      <c r="W560" s="214"/>
      <c r="X560" s="214"/>
      <c r="Y560" s="214"/>
      <c r="Z560" s="214"/>
    </row>
    <row r="561" customFormat="false" ht="12.75" hidden="false" customHeight="true" outlineLevel="0" collapsed="false">
      <c r="A561" s="215"/>
      <c r="B561" s="215"/>
      <c r="C561" s="215"/>
      <c r="D561" s="214"/>
      <c r="E561" s="214"/>
      <c r="F561" s="249"/>
      <c r="G561" s="214"/>
      <c r="H561" s="214"/>
      <c r="I561" s="214"/>
      <c r="J561" s="214"/>
      <c r="K561" s="214"/>
      <c r="L561" s="214"/>
      <c r="M561" s="214"/>
      <c r="N561" s="214"/>
      <c r="O561" s="214"/>
      <c r="P561" s="214"/>
      <c r="Q561" s="214"/>
      <c r="R561" s="214"/>
      <c r="S561" s="214"/>
      <c r="T561" s="214"/>
      <c r="U561" s="214"/>
      <c r="V561" s="214"/>
      <c r="W561" s="214"/>
      <c r="X561" s="214"/>
      <c r="Y561" s="214"/>
      <c r="Z561" s="214"/>
    </row>
    <row r="562" customFormat="false" ht="12.75" hidden="false" customHeight="true" outlineLevel="0" collapsed="false">
      <c r="A562" s="215"/>
      <c r="B562" s="215"/>
      <c r="C562" s="215"/>
      <c r="D562" s="214"/>
      <c r="E562" s="214"/>
      <c r="F562" s="249"/>
      <c r="G562" s="214"/>
      <c r="H562" s="214"/>
      <c r="I562" s="214"/>
      <c r="J562" s="214"/>
      <c r="K562" s="214"/>
      <c r="L562" s="214"/>
      <c r="M562" s="214"/>
      <c r="N562" s="214"/>
      <c r="O562" s="214"/>
      <c r="P562" s="214"/>
      <c r="Q562" s="214"/>
      <c r="R562" s="214"/>
      <c r="S562" s="214"/>
      <c r="T562" s="214"/>
      <c r="U562" s="214"/>
      <c r="V562" s="214"/>
      <c r="W562" s="214"/>
      <c r="X562" s="214"/>
      <c r="Y562" s="214"/>
      <c r="Z562" s="214"/>
    </row>
    <row r="563" customFormat="false" ht="12.75" hidden="false" customHeight="true" outlineLevel="0" collapsed="false">
      <c r="A563" s="215"/>
      <c r="B563" s="215"/>
      <c r="C563" s="215"/>
      <c r="D563" s="214"/>
      <c r="E563" s="214"/>
      <c r="F563" s="249"/>
      <c r="G563" s="214"/>
      <c r="H563" s="214"/>
      <c r="I563" s="214"/>
      <c r="J563" s="214"/>
      <c r="K563" s="214"/>
      <c r="L563" s="214"/>
      <c r="M563" s="214"/>
      <c r="N563" s="214"/>
      <c r="O563" s="214"/>
      <c r="P563" s="214"/>
      <c r="Q563" s="214"/>
      <c r="R563" s="214"/>
      <c r="S563" s="214"/>
      <c r="T563" s="214"/>
      <c r="U563" s="214"/>
      <c r="V563" s="214"/>
      <c r="W563" s="214"/>
      <c r="X563" s="214"/>
      <c r="Y563" s="214"/>
      <c r="Z563" s="214"/>
    </row>
    <row r="564" customFormat="false" ht="12.75" hidden="false" customHeight="true" outlineLevel="0" collapsed="false">
      <c r="A564" s="215"/>
      <c r="B564" s="215"/>
      <c r="C564" s="215"/>
      <c r="D564" s="214"/>
      <c r="E564" s="214"/>
      <c r="F564" s="249"/>
      <c r="G564" s="214"/>
      <c r="H564" s="214"/>
      <c r="I564" s="214"/>
      <c r="J564" s="214"/>
      <c r="K564" s="214"/>
      <c r="L564" s="214"/>
      <c r="M564" s="214"/>
      <c r="N564" s="214"/>
      <c r="O564" s="214"/>
      <c r="P564" s="214"/>
      <c r="Q564" s="214"/>
      <c r="R564" s="214"/>
      <c r="S564" s="214"/>
      <c r="T564" s="214"/>
      <c r="U564" s="214"/>
      <c r="V564" s="214"/>
      <c r="W564" s="214"/>
      <c r="X564" s="214"/>
      <c r="Y564" s="214"/>
      <c r="Z564" s="214"/>
    </row>
    <row r="565" customFormat="false" ht="12.75" hidden="false" customHeight="true" outlineLevel="0" collapsed="false">
      <c r="A565" s="215"/>
      <c r="B565" s="215"/>
      <c r="C565" s="215"/>
      <c r="D565" s="214"/>
      <c r="E565" s="214"/>
      <c r="F565" s="249"/>
      <c r="G565" s="214"/>
      <c r="H565" s="214"/>
      <c r="I565" s="214"/>
      <c r="J565" s="214"/>
      <c r="K565" s="214"/>
      <c r="L565" s="214"/>
      <c r="M565" s="214"/>
      <c r="N565" s="214"/>
      <c r="O565" s="214"/>
      <c r="P565" s="214"/>
      <c r="Q565" s="214"/>
      <c r="R565" s="214"/>
      <c r="S565" s="214"/>
      <c r="T565" s="214"/>
      <c r="U565" s="214"/>
      <c r="V565" s="214"/>
      <c r="W565" s="214"/>
      <c r="X565" s="214"/>
      <c r="Y565" s="214"/>
      <c r="Z565" s="214"/>
    </row>
    <row r="566" customFormat="false" ht="12.75" hidden="false" customHeight="true" outlineLevel="0" collapsed="false">
      <c r="A566" s="215"/>
      <c r="B566" s="215"/>
      <c r="C566" s="215"/>
      <c r="D566" s="214"/>
      <c r="E566" s="214"/>
      <c r="F566" s="249"/>
      <c r="G566" s="214"/>
      <c r="H566" s="214"/>
      <c r="I566" s="214"/>
      <c r="J566" s="214"/>
      <c r="K566" s="214"/>
      <c r="L566" s="214"/>
      <c r="M566" s="214"/>
      <c r="N566" s="214"/>
      <c r="O566" s="214"/>
      <c r="P566" s="214"/>
      <c r="Q566" s="214"/>
      <c r="R566" s="214"/>
      <c r="S566" s="214"/>
      <c r="T566" s="214"/>
      <c r="U566" s="214"/>
      <c r="V566" s="214"/>
      <c r="W566" s="214"/>
      <c r="X566" s="214"/>
      <c r="Y566" s="214"/>
      <c r="Z566" s="214"/>
    </row>
    <row r="567" customFormat="false" ht="12.75" hidden="false" customHeight="true" outlineLevel="0" collapsed="false">
      <c r="A567" s="215"/>
      <c r="B567" s="215"/>
      <c r="C567" s="215"/>
      <c r="D567" s="214"/>
      <c r="E567" s="214"/>
      <c r="F567" s="249"/>
      <c r="G567" s="214"/>
      <c r="H567" s="214"/>
      <c r="I567" s="214"/>
      <c r="J567" s="214"/>
      <c r="K567" s="214"/>
      <c r="L567" s="214"/>
      <c r="M567" s="214"/>
      <c r="N567" s="214"/>
      <c r="O567" s="214"/>
      <c r="P567" s="214"/>
      <c r="Q567" s="214"/>
      <c r="R567" s="214"/>
      <c r="S567" s="214"/>
      <c r="T567" s="214"/>
      <c r="U567" s="214"/>
      <c r="V567" s="214"/>
      <c r="W567" s="214"/>
      <c r="X567" s="214"/>
      <c r="Y567" s="214"/>
      <c r="Z567" s="214"/>
    </row>
    <row r="568" customFormat="false" ht="12.75" hidden="false" customHeight="true" outlineLevel="0" collapsed="false">
      <c r="A568" s="215"/>
      <c r="B568" s="215"/>
      <c r="C568" s="215"/>
      <c r="D568" s="214"/>
      <c r="E568" s="214"/>
      <c r="F568" s="249"/>
      <c r="G568" s="214"/>
      <c r="H568" s="214"/>
      <c r="I568" s="214"/>
      <c r="J568" s="214"/>
      <c r="K568" s="214"/>
      <c r="L568" s="214"/>
      <c r="M568" s="214"/>
      <c r="N568" s="214"/>
      <c r="O568" s="214"/>
      <c r="P568" s="214"/>
      <c r="Q568" s="214"/>
      <c r="R568" s="214"/>
      <c r="S568" s="214"/>
      <c r="T568" s="214"/>
      <c r="U568" s="214"/>
      <c r="V568" s="214"/>
      <c r="W568" s="214"/>
      <c r="X568" s="214"/>
      <c r="Y568" s="214"/>
      <c r="Z568" s="214"/>
    </row>
    <row r="569" customFormat="false" ht="12.75" hidden="false" customHeight="true" outlineLevel="0" collapsed="false">
      <c r="A569" s="215"/>
      <c r="B569" s="215"/>
      <c r="C569" s="215"/>
      <c r="D569" s="214"/>
      <c r="E569" s="214"/>
      <c r="F569" s="249"/>
      <c r="G569" s="214"/>
      <c r="H569" s="214"/>
      <c r="I569" s="214"/>
      <c r="J569" s="214"/>
      <c r="K569" s="214"/>
      <c r="L569" s="214"/>
      <c r="M569" s="214"/>
      <c r="N569" s="214"/>
      <c r="O569" s="214"/>
      <c r="P569" s="214"/>
      <c r="Q569" s="214"/>
      <c r="R569" s="214"/>
      <c r="S569" s="214"/>
      <c r="T569" s="214"/>
      <c r="U569" s="214"/>
      <c r="V569" s="214"/>
      <c r="W569" s="214"/>
      <c r="X569" s="214"/>
      <c r="Y569" s="214"/>
      <c r="Z569" s="214"/>
    </row>
    <row r="570" customFormat="false" ht="12.75" hidden="false" customHeight="true" outlineLevel="0" collapsed="false">
      <c r="A570" s="215"/>
      <c r="B570" s="215"/>
      <c r="C570" s="215"/>
      <c r="D570" s="214"/>
      <c r="E570" s="214"/>
      <c r="F570" s="249"/>
      <c r="G570" s="214"/>
      <c r="H570" s="214"/>
      <c r="I570" s="214"/>
      <c r="J570" s="214"/>
      <c r="K570" s="214"/>
      <c r="L570" s="214"/>
      <c r="M570" s="214"/>
      <c r="N570" s="214"/>
      <c r="O570" s="214"/>
      <c r="P570" s="214"/>
      <c r="Q570" s="214"/>
      <c r="R570" s="214"/>
      <c r="S570" s="214"/>
      <c r="T570" s="214"/>
      <c r="U570" s="214"/>
      <c r="V570" s="214"/>
      <c r="W570" s="214"/>
      <c r="X570" s="214"/>
      <c r="Y570" s="214"/>
      <c r="Z570" s="214"/>
    </row>
    <row r="571" customFormat="false" ht="12.75" hidden="false" customHeight="true" outlineLevel="0" collapsed="false">
      <c r="A571" s="215"/>
      <c r="B571" s="215"/>
      <c r="C571" s="215"/>
      <c r="D571" s="214"/>
      <c r="E571" s="214"/>
      <c r="F571" s="249"/>
      <c r="G571" s="214"/>
      <c r="H571" s="214"/>
      <c r="I571" s="214"/>
      <c r="J571" s="214"/>
      <c r="K571" s="214"/>
      <c r="L571" s="214"/>
      <c r="M571" s="214"/>
      <c r="N571" s="214"/>
      <c r="O571" s="214"/>
      <c r="P571" s="214"/>
      <c r="Q571" s="214"/>
      <c r="R571" s="214"/>
      <c r="S571" s="214"/>
      <c r="T571" s="214"/>
      <c r="U571" s="214"/>
      <c r="V571" s="214"/>
      <c r="W571" s="214"/>
      <c r="X571" s="214"/>
      <c r="Y571" s="214"/>
      <c r="Z571" s="214"/>
    </row>
    <row r="572" customFormat="false" ht="12.75" hidden="false" customHeight="true" outlineLevel="0" collapsed="false">
      <c r="A572" s="215"/>
      <c r="B572" s="215"/>
      <c r="C572" s="215"/>
      <c r="D572" s="214"/>
      <c r="E572" s="214"/>
      <c r="F572" s="249"/>
      <c r="G572" s="214"/>
      <c r="H572" s="214"/>
      <c r="I572" s="214"/>
      <c r="J572" s="214"/>
      <c r="K572" s="214"/>
      <c r="L572" s="214"/>
      <c r="M572" s="214"/>
      <c r="N572" s="214"/>
      <c r="O572" s="214"/>
      <c r="P572" s="214"/>
      <c r="Q572" s="214"/>
      <c r="R572" s="214"/>
      <c r="S572" s="214"/>
      <c r="T572" s="214"/>
      <c r="U572" s="214"/>
      <c r="V572" s="214"/>
      <c r="W572" s="214"/>
      <c r="X572" s="214"/>
      <c r="Y572" s="214"/>
      <c r="Z572" s="214"/>
    </row>
    <row r="573" customFormat="false" ht="12.75" hidden="false" customHeight="true" outlineLevel="0" collapsed="false">
      <c r="A573" s="215"/>
      <c r="B573" s="215"/>
      <c r="C573" s="215"/>
      <c r="D573" s="214"/>
      <c r="E573" s="214"/>
      <c r="F573" s="249"/>
      <c r="G573" s="214"/>
      <c r="H573" s="214"/>
      <c r="I573" s="214"/>
      <c r="J573" s="214"/>
      <c r="K573" s="214"/>
      <c r="L573" s="214"/>
      <c r="M573" s="214"/>
      <c r="N573" s="214"/>
      <c r="O573" s="214"/>
      <c r="P573" s="214"/>
      <c r="Q573" s="214"/>
      <c r="R573" s="214"/>
      <c r="S573" s="214"/>
      <c r="T573" s="214"/>
      <c r="U573" s="214"/>
      <c r="V573" s="214"/>
      <c r="W573" s="214"/>
      <c r="X573" s="214"/>
      <c r="Y573" s="214"/>
      <c r="Z573" s="214"/>
    </row>
    <row r="574" customFormat="false" ht="12.75" hidden="false" customHeight="true" outlineLevel="0" collapsed="false">
      <c r="A574" s="215"/>
      <c r="B574" s="215"/>
      <c r="C574" s="215"/>
      <c r="D574" s="214"/>
      <c r="E574" s="214"/>
      <c r="F574" s="249"/>
      <c r="G574" s="214"/>
      <c r="H574" s="214"/>
      <c r="I574" s="214"/>
      <c r="J574" s="214"/>
      <c r="K574" s="214"/>
      <c r="L574" s="214"/>
      <c r="M574" s="214"/>
      <c r="N574" s="214"/>
      <c r="O574" s="214"/>
      <c r="P574" s="214"/>
      <c r="Q574" s="214"/>
      <c r="R574" s="214"/>
      <c r="S574" s="214"/>
      <c r="T574" s="214"/>
      <c r="U574" s="214"/>
      <c r="V574" s="214"/>
      <c r="W574" s="214"/>
      <c r="X574" s="214"/>
      <c r="Y574" s="214"/>
      <c r="Z574" s="214"/>
    </row>
    <row r="575" customFormat="false" ht="12.75" hidden="false" customHeight="true" outlineLevel="0" collapsed="false">
      <c r="A575" s="215"/>
      <c r="B575" s="215"/>
      <c r="C575" s="215"/>
      <c r="D575" s="214"/>
      <c r="E575" s="214"/>
      <c r="F575" s="249"/>
      <c r="G575" s="214"/>
      <c r="H575" s="214"/>
      <c r="I575" s="214"/>
      <c r="J575" s="214"/>
      <c r="K575" s="214"/>
      <c r="L575" s="214"/>
      <c r="M575" s="214"/>
      <c r="N575" s="214"/>
      <c r="O575" s="214"/>
      <c r="P575" s="214"/>
      <c r="Q575" s="214"/>
      <c r="R575" s="214"/>
      <c r="S575" s="214"/>
      <c r="T575" s="214"/>
      <c r="U575" s="214"/>
      <c r="V575" s="214"/>
      <c r="W575" s="214"/>
      <c r="X575" s="214"/>
      <c r="Y575" s="214"/>
      <c r="Z575" s="214"/>
    </row>
    <row r="576" customFormat="false" ht="12.75" hidden="false" customHeight="true" outlineLevel="0" collapsed="false">
      <c r="A576" s="215"/>
      <c r="B576" s="215"/>
      <c r="C576" s="215"/>
      <c r="D576" s="214"/>
      <c r="E576" s="214"/>
      <c r="F576" s="249"/>
      <c r="G576" s="214"/>
      <c r="H576" s="214"/>
      <c r="I576" s="214"/>
      <c r="J576" s="214"/>
      <c r="K576" s="214"/>
      <c r="L576" s="214"/>
      <c r="M576" s="214"/>
      <c r="N576" s="214"/>
      <c r="O576" s="214"/>
      <c r="P576" s="214"/>
      <c r="Q576" s="214"/>
      <c r="R576" s="214"/>
      <c r="S576" s="214"/>
      <c r="T576" s="214"/>
      <c r="U576" s="214"/>
      <c r="V576" s="214"/>
      <c r="W576" s="214"/>
      <c r="X576" s="214"/>
      <c r="Y576" s="214"/>
      <c r="Z576" s="214"/>
    </row>
    <row r="577" customFormat="false" ht="12.75" hidden="false" customHeight="true" outlineLevel="0" collapsed="false">
      <c r="A577" s="215"/>
      <c r="B577" s="215"/>
      <c r="C577" s="215"/>
      <c r="D577" s="214"/>
      <c r="E577" s="214"/>
      <c r="F577" s="249"/>
      <c r="G577" s="214"/>
      <c r="H577" s="214"/>
      <c r="I577" s="214"/>
      <c r="J577" s="214"/>
      <c r="K577" s="214"/>
      <c r="L577" s="214"/>
      <c r="M577" s="214"/>
      <c r="N577" s="214"/>
      <c r="O577" s="214"/>
      <c r="P577" s="214"/>
      <c r="Q577" s="214"/>
      <c r="R577" s="214"/>
      <c r="S577" s="214"/>
      <c r="T577" s="214"/>
      <c r="U577" s="214"/>
      <c r="V577" s="214"/>
      <c r="W577" s="214"/>
      <c r="X577" s="214"/>
      <c r="Y577" s="214"/>
      <c r="Z577" s="214"/>
    </row>
    <row r="578" customFormat="false" ht="12.75" hidden="false" customHeight="true" outlineLevel="0" collapsed="false">
      <c r="A578" s="215"/>
      <c r="B578" s="215"/>
      <c r="C578" s="215"/>
      <c r="D578" s="214"/>
      <c r="E578" s="214"/>
      <c r="F578" s="249"/>
      <c r="G578" s="214"/>
      <c r="H578" s="214"/>
      <c r="I578" s="214"/>
      <c r="J578" s="214"/>
      <c r="K578" s="214"/>
      <c r="L578" s="214"/>
      <c r="M578" s="214"/>
      <c r="N578" s="214"/>
      <c r="O578" s="214"/>
      <c r="P578" s="214"/>
      <c r="Q578" s="214"/>
      <c r="R578" s="214"/>
      <c r="S578" s="214"/>
      <c r="T578" s="214"/>
      <c r="U578" s="214"/>
      <c r="V578" s="214"/>
      <c r="W578" s="214"/>
      <c r="X578" s="214"/>
      <c r="Y578" s="214"/>
      <c r="Z578" s="214"/>
    </row>
    <row r="579" customFormat="false" ht="12.75" hidden="false" customHeight="true" outlineLevel="0" collapsed="false">
      <c r="A579" s="215"/>
      <c r="B579" s="215"/>
      <c r="C579" s="215"/>
      <c r="D579" s="214"/>
      <c r="E579" s="214"/>
      <c r="F579" s="249"/>
      <c r="G579" s="214"/>
      <c r="H579" s="214"/>
      <c r="I579" s="214"/>
      <c r="J579" s="214"/>
      <c r="K579" s="214"/>
      <c r="L579" s="214"/>
      <c r="M579" s="214"/>
      <c r="N579" s="214"/>
      <c r="O579" s="214"/>
      <c r="P579" s="214"/>
      <c r="Q579" s="214"/>
      <c r="R579" s="214"/>
      <c r="S579" s="214"/>
      <c r="T579" s="214"/>
      <c r="U579" s="214"/>
      <c r="V579" s="214"/>
      <c r="W579" s="214"/>
      <c r="X579" s="214"/>
      <c r="Y579" s="214"/>
      <c r="Z579" s="214"/>
    </row>
    <row r="580" customFormat="false" ht="12.75" hidden="false" customHeight="true" outlineLevel="0" collapsed="false">
      <c r="A580" s="215"/>
      <c r="B580" s="215"/>
      <c r="C580" s="215"/>
      <c r="D580" s="214"/>
      <c r="E580" s="214"/>
      <c r="F580" s="249"/>
      <c r="G580" s="214"/>
      <c r="H580" s="214"/>
      <c r="I580" s="214"/>
      <c r="J580" s="214"/>
      <c r="K580" s="214"/>
      <c r="L580" s="214"/>
      <c r="M580" s="214"/>
      <c r="N580" s="214"/>
      <c r="O580" s="214"/>
      <c r="P580" s="214"/>
      <c r="Q580" s="214"/>
      <c r="R580" s="214"/>
      <c r="S580" s="214"/>
      <c r="T580" s="214"/>
      <c r="U580" s="214"/>
      <c r="V580" s="214"/>
      <c r="W580" s="214"/>
      <c r="X580" s="214"/>
      <c r="Y580" s="214"/>
      <c r="Z580" s="214"/>
    </row>
    <row r="581" customFormat="false" ht="12.75" hidden="false" customHeight="true" outlineLevel="0" collapsed="false">
      <c r="A581" s="215"/>
      <c r="B581" s="215"/>
      <c r="C581" s="215"/>
      <c r="D581" s="214"/>
      <c r="E581" s="214"/>
      <c r="F581" s="249"/>
      <c r="G581" s="214"/>
      <c r="H581" s="214"/>
      <c r="I581" s="214"/>
      <c r="J581" s="214"/>
      <c r="K581" s="214"/>
      <c r="L581" s="214"/>
      <c r="M581" s="214"/>
      <c r="N581" s="214"/>
      <c r="O581" s="214"/>
      <c r="P581" s="214"/>
      <c r="Q581" s="214"/>
      <c r="R581" s="214"/>
      <c r="S581" s="214"/>
      <c r="T581" s="214"/>
      <c r="U581" s="214"/>
      <c r="V581" s="214"/>
      <c r="W581" s="214"/>
      <c r="X581" s="214"/>
      <c r="Y581" s="214"/>
      <c r="Z581" s="214"/>
    </row>
    <row r="582" customFormat="false" ht="12.75" hidden="false" customHeight="true" outlineLevel="0" collapsed="false">
      <c r="A582" s="215"/>
      <c r="B582" s="215"/>
      <c r="C582" s="215"/>
      <c r="D582" s="214"/>
      <c r="E582" s="214"/>
      <c r="F582" s="249"/>
      <c r="G582" s="214"/>
      <c r="H582" s="214"/>
      <c r="I582" s="214"/>
      <c r="J582" s="214"/>
      <c r="K582" s="214"/>
      <c r="L582" s="214"/>
      <c r="M582" s="214"/>
      <c r="N582" s="214"/>
      <c r="O582" s="214"/>
      <c r="P582" s="214"/>
      <c r="Q582" s="214"/>
      <c r="R582" s="214"/>
      <c r="S582" s="214"/>
      <c r="T582" s="214"/>
      <c r="U582" s="214"/>
      <c r="V582" s="214"/>
      <c r="W582" s="214"/>
      <c r="X582" s="214"/>
      <c r="Y582" s="214"/>
      <c r="Z582" s="214"/>
    </row>
    <row r="583" customFormat="false" ht="12.75" hidden="false" customHeight="true" outlineLevel="0" collapsed="false">
      <c r="A583" s="215"/>
      <c r="B583" s="215"/>
      <c r="C583" s="215"/>
      <c r="D583" s="214"/>
      <c r="E583" s="214"/>
      <c r="F583" s="249"/>
      <c r="G583" s="214"/>
      <c r="H583" s="214"/>
      <c r="I583" s="214"/>
      <c r="J583" s="214"/>
      <c r="K583" s="214"/>
      <c r="L583" s="214"/>
      <c r="M583" s="214"/>
      <c r="N583" s="214"/>
      <c r="O583" s="214"/>
      <c r="P583" s="214"/>
      <c r="Q583" s="214"/>
      <c r="R583" s="214"/>
      <c r="S583" s="214"/>
      <c r="T583" s="214"/>
      <c r="U583" s="214"/>
      <c r="V583" s="214"/>
      <c r="W583" s="214"/>
      <c r="X583" s="214"/>
      <c r="Y583" s="214"/>
      <c r="Z583" s="214"/>
    </row>
    <row r="584" customFormat="false" ht="12.75" hidden="false" customHeight="true" outlineLevel="0" collapsed="false">
      <c r="A584" s="215"/>
      <c r="B584" s="215"/>
      <c r="C584" s="215"/>
      <c r="D584" s="214"/>
      <c r="E584" s="214"/>
      <c r="F584" s="249"/>
      <c r="G584" s="214"/>
      <c r="H584" s="214"/>
      <c r="I584" s="214"/>
      <c r="J584" s="214"/>
      <c r="K584" s="214"/>
      <c r="L584" s="214"/>
      <c r="M584" s="214"/>
      <c r="N584" s="214"/>
      <c r="O584" s="214"/>
      <c r="P584" s="214"/>
      <c r="Q584" s="214"/>
      <c r="R584" s="214"/>
      <c r="S584" s="214"/>
      <c r="T584" s="214"/>
      <c r="U584" s="214"/>
      <c r="V584" s="214"/>
      <c r="W584" s="214"/>
      <c r="X584" s="214"/>
      <c r="Y584" s="214"/>
      <c r="Z584" s="214"/>
    </row>
    <row r="585" customFormat="false" ht="12.75" hidden="false" customHeight="true" outlineLevel="0" collapsed="false">
      <c r="A585" s="215"/>
      <c r="B585" s="215"/>
      <c r="C585" s="215"/>
      <c r="D585" s="214"/>
      <c r="E585" s="214"/>
      <c r="F585" s="249"/>
      <c r="G585" s="214"/>
      <c r="H585" s="214"/>
      <c r="I585" s="214"/>
      <c r="J585" s="214"/>
      <c r="K585" s="214"/>
      <c r="L585" s="214"/>
      <c r="M585" s="214"/>
      <c r="N585" s="214"/>
      <c r="O585" s="214"/>
      <c r="P585" s="214"/>
      <c r="Q585" s="214"/>
      <c r="R585" s="214"/>
      <c r="S585" s="214"/>
      <c r="T585" s="214"/>
      <c r="U585" s="214"/>
      <c r="V585" s="214"/>
      <c r="W585" s="214"/>
      <c r="X585" s="214"/>
      <c r="Y585" s="214"/>
      <c r="Z585" s="214"/>
    </row>
    <row r="586" customFormat="false" ht="12.75" hidden="false" customHeight="true" outlineLevel="0" collapsed="false">
      <c r="A586" s="215"/>
      <c r="B586" s="215"/>
      <c r="C586" s="215"/>
      <c r="D586" s="214"/>
      <c r="E586" s="214"/>
      <c r="F586" s="249"/>
      <c r="G586" s="214"/>
      <c r="H586" s="214"/>
      <c r="I586" s="214"/>
      <c r="J586" s="214"/>
      <c r="K586" s="214"/>
      <c r="L586" s="214"/>
      <c r="M586" s="214"/>
      <c r="N586" s="214"/>
      <c r="O586" s="214"/>
      <c r="P586" s="214"/>
      <c r="Q586" s="214"/>
      <c r="R586" s="214"/>
      <c r="S586" s="214"/>
      <c r="T586" s="214"/>
      <c r="U586" s="214"/>
      <c r="V586" s="214"/>
      <c r="W586" s="214"/>
      <c r="X586" s="214"/>
      <c r="Y586" s="214"/>
      <c r="Z586" s="214"/>
    </row>
    <row r="587" customFormat="false" ht="12.75" hidden="false" customHeight="true" outlineLevel="0" collapsed="false">
      <c r="A587" s="215"/>
      <c r="B587" s="215"/>
      <c r="C587" s="215"/>
      <c r="D587" s="214"/>
      <c r="E587" s="214"/>
      <c r="F587" s="249"/>
      <c r="G587" s="214"/>
      <c r="H587" s="214"/>
      <c r="I587" s="214"/>
      <c r="J587" s="214"/>
      <c r="K587" s="214"/>
      <c r="L587" s="214"/>
      <c r="M587" s="214"/>
      <c r="N587" s="214"/>
      <c r="O587" s="214"/>
      <c r="P587" s="214"/>
      <c r="Q587" s="214"/>
      <c r="R587" s="214"/>
      <c r="S587" s="214"/>
      <c r="T587" s="214"/>
      <c r="U587" s="214"/>
      <c r="V587" s="214"/>
      <c r="W587" s="214"/>
      <c r="X587" s="214"/>
      <c r="Y587" s="214"/>
      <c r="Z587" s="214"/>
    </row>
    <row r="588" customFormat="false" ht="12.75" hidden="false" customHeight="true" outlineLevel="0" collapsed="false">
      <c r="A588" s="215"/>
      <c r="B588" s="215"/>
      <c r="C588" s="215"/>
      <c r="D588" s="214"/>
      <c r="E588" s="214"/>
      <c r="F588" s="249"/>
      <c r="G588" s="214"/>
      <c r="H588" s="214"/>
      <c r="I588" s="214"/>
      <c r="J588" s="214"/>
      <c r="K588" s="214"/>
      <c r="L588" s="214"/>
      <c r="M588" s="214"/>
      <c r="N588" s="214"/>
      <c r="O588" s="214"/>
      <c r="P588" s="214"/>
      <c r="Q588" s="214"/>
      <c r="R588" s="214"/>
      <c r="S588" s="214"/>
      <c r="T588" s="214"/>
      <c r="U588" s="214"/>
      <c r="V588" s="214"/>
      <c r="W588" s="214"/>
      <c r="X588" s="214"/>
      <c r="Y588" s="214"/>
      <c r="Z588" s="214"/>
    </row>
    <row r="589" customFormat="false" ht="12.75" hidden="false" customHeight="true" outlineLevel="0" collapsed="false">
      <c r="A589" s="215"/>
      <c r="B589" s="215"/>
      <c r="C589" s="215"/>
      <c r="D589" s="214"/>
      <c r="E589" s="214"/>
      <c r="F589" s="249"/>
      <c r="G589" s="214"/>
      <c r="H589" s="214"/>
      <c r="I589" s="214"/>
      <c r="J589" s="214"/>
      <c r="K589" s="214"/>
      <c r="L589" s="214"/>
      <c r="M589" s="214"/>
      <c r="N589" s="214"/>
      <c r="O589" s="214"/>
      <c r="P589" s="214"/>
      <c r="Q589" s="214"/>
      <c r="R589" s="214"/>
      <c r="S589" s="214"/>
      <c r="T589" s="214"/>
      <c r="U589" s="214"/>
      <c r="V589" s="214"/>
      <c r="W589" s="214"/>
      <c r="X589" s="214"/>
      <c r="Y589" s="214"/>
      <c r="Z589" s="214"/>
    </row>
    <row r="590" customFormat="false" ht="12.75" hidden="false" customHeight="true" outlineLevel="0" collapsed="false">
      <c r="A590" s="215"/>
      <c r="B590" s="215"/>
      <c r="C590" s="215"/>
      <c r="D590" s="214"/>
      <c r="E590" s="214"/>
      <c r="F590" s="249"/>
      <c r="G590" s="214"/>
      <c r="H590" s="214"/>
      <c r="I590" s="214"/>
      <c r="J590" s="214"/>
      <c r="K590" s="214"/>
      <c r="L590" s="214"/>
      <c r="M590" s="214"/>
      <c r="N590" s="214"/>
      <c r="O590" s="214"/>
      <c r="P590" s="214"/>
      <c r="Q590" s="214"/>
      <c r="R590" s="214"/>
      <c r="S590" s="214"/>
      <c r="T590" s="214"/>
      <c r="U590" s="214"/>
      <c r="V590" s="214"/>
      <c r="W590" s="214"/>
      <c r="X590" s="214"/>
      <c r="Y590" s="214"/>
      <c r="Z590" s="214"/>
    </row>
    <row r="591" customFormat="false" ht="12.75" hidden="false" customHeight="true" outlineLevel="0" collapsed="false">
      <c r="A591" s="215"/>
      <c r="B591" s="215"/>
      <c r="C591" s="215"/>
      <c r="D591" s="214"/>
      <c r="E591" s="214"/>
      <c r="F591" s="249"/>
      <c r="G591" s="214"/>
      <c r="H591" s="214"/>
      <c r="I591" s="214"/>
      <c r="J591" s="214"/>
      <c r="K591" s="214"/>
      <c r="L591" s="214"/>
      <c r="M591" s="214"/>
      <c r="N591" s="214"/>
      <c r="O591" s="214"/>
      <c r="P591" s="214"/>
      <c r="Q591" s="214"/>
      <c r="R591" s="214"/>
      <c r="S591" s="214"/>
      <c r="T591" s="214"/>
      <c r="U591" s="214"/>
      <c r="V591" s="214"/>
      <c r="W591" s="214"/>
      <c r="X591" s="214"/>
      <c r="Y591" s="214"/>
      <c r="Z591" s="214"/>
    </row>
    <row r="592" customFormat="false" ht="12.75" hidden="false" customHeight="true" outlineLevel="0" collapsed="false">
      <c r="A592" s="215"/>
      <c r="B592" s="215"/>
      <c r="C592" s="215"/>
      <c r="D592" s="214"/>
      <c r="E592" s="214"/>
      <c r="F592" s="249"/>
      <c r="G592" s="214"/>
      <c r="H592" s="214"/>
      <c r="I592" s="214"/>
      <c r="J592" s="214"/>
      <c r="K592" s="214"/>
      <c r="L592" s="214"/>
      <c r="M592" s="214"/>
      <c r="N592" s="214"/>
      <c r="O592" s="214"/>
      <c r="P592" s="214"/>
      <c r="Q592" s="214"/>
      <c r="R592" s="214"/>
      <c r="S592" s="214"/>
      <c r="T592" s="214"/>
      <c r="U592" s="214"/>
      <c r="V592" s="214"/>
      <c r="W592" s="214"/>
      <c r="X592" s="214"/>
      <c r="Y592" s="214"/>
      <c r="Z592" s="214"/>
    </row>
    <row r="593" customFormat="false" ht="12.75" hidden="false" customHeight="true" outlineLevel="0" collapsed="false">
      <c r="A593" s="215"/>
      <c r="B593" s="215"/>
      <c r="C593" s="215"/>
      <c r="D593" s="214"/>
      <c r="E593" s="214"/>
      <c r="F593" s="249"/>
      <c r="G593" s="214"/>
      <c r="H593" s="214"/>
      <c r="I593" s="214"/>
      <c r="J593" s="214"/>
      <c r="K593" s="214"/>
      <c r="L593" s="214"/>
      <c r="M593" s="214"/>
      <c r="N593" s="214"/>
      <c r="O593" s="214"/>
      <c r="P593" s="214"/>
      <c r="Q593" s="214"/>
      <c r="R593" s="214"/>
      <c r="S593" s="214"/>
      <c r="T593" s="214"/>
      <c r="U593" s="214"/>
      <c r="V593" s="214"/>
      <c r="W593" s="214"/>
      <c r="X593" s="214"/>
      <c r="Y593" s="214"/>
      <c r="Z593" s="214"/>
    </row>
    <row r="594" customFormat="false" ht="12.75" hidden="false" customHeight="true" outlineLevel="0" collapsed="false">
      <c r="A594" s="215"/>
      <c r="B594" s="215"/>
      <c r="C594" s="215"/>
      <c r="D594" s="214"/>
      <c r="E594" s="214"/>
      <c r="F594" s="249"/>
      <c r="G594" s="214"/>
      <c r="H594" s="214"/>
      <c r="I594" s="214"/>
      <c r="J594" s="214"/>
      <c r="K594" s="214"/>
      <c r="L594" s="214"/>
      <c r="M594" s="214"/>
      <c r="N594" s="214"/>
      <c r="O594" s="214"/>
      <c r="P594" s="214"/>
      <c r="Q594" s="214"/>
      <c r="R594" s="214"/>
      <c r="S594" s="214"/>
      <c r="T594" s="214"/>
      <c r="U594" s="214"/>
      <c r="V594" s="214"/>
      <c r="W594" s="214"/>
      <c r="X594" s="214"/>
      <c r="Y594" s="214"/>
      <c r="Z594" s="214"/>
    </row>
    <row r="595" customFormat="false" ht="12.75" hidden="false" customHeight="true" outlineLevel="0" collapsed="false">
      <c r="A595" s="215"/>
      <c r="B595" s="215"/>
      <c r="C595" s="215"/>
      <c r="D595" s="214"/>
      <c r="E595" s="214"/>
      <c r="F595" s="249"/>
      <c r="G595" s="214"/>
      <c r="H595" s="214"/>
      <c r="I595" s="214"/>
      <c r="J595" s="214"/>
      <c r="K595" s="214"/>
      <c r="L595" s="214"/>
      <c r="M595" s="214"/>
      <c r="N595" s="214"/>
      <c r="O595" s="214"/>
      <c r="P595" s="214"/>
      <c r="Q595" s="214"/>
      <c r="R595" s="214"/>
      <c r="S595" s="214"/>
      <c r="T595" s="214"/>
      <c r="U595" s="214"/>
      <c r="V595" s="214"/>
      <c r="W595" s="214"/>
      <c r="X595" s="214"/>
      <c r="Y595" s="214"/>
      <c r="Z595" s="214"/>
    </row>
    <row r="596" customFormat="false" ht="12.75" hidden="false" customHeight="true" outlineLevel="0" collapsed="false">
      <c r="A596" s="215"/>
      <c r="B596" s="215"/>
      <c r="C596" s="215"/>
      <c r="D596" s="214"/>
      <c r="E596" s="214"/>
      <c r="F596" s="249"/>
      <c r="G596" s="214"/>
      <c r="H596" s="214"/>
      <c r="I596" s="214"/>
      <c r="J596" s="214"/>
      <c r="K596" s="214"/>
      <c r="L596" s="214"/>
      <c r="M596" s="214"/>
      <c r="N596" s="214"/>
      <c r="O596" s="214"/>
      <c r="P596" s="214"/>
      <c r="Q596" s="214"/>
      <c r="R596" s="214"/>
      <c r="S596" s="214"/>
      <c r="T596" s="214"/>
      <c r="U596" s="214"/>
      <c r="V596" s="214"/>
      <c r="W596" s="214"/>
      <c r="X596" s="214"/>
      <c r="Y596" s="214"/>
      <c r="Z596" s="214"/>
    </row>
    <row r="597" customFormat="false" ht="12.75" hidden="false" customHeight="true" outlineLevel="0" collapsed="false">
      <c r="A597" s="215"/>
      <c r="B597" s="215"/>
      <c r="C597" s="215"/>
      <c r="D597" s="214"/>
      <c r="E597" s="214"/>
      <c r="F597" s="249"/>
      <c r="G597" s="214"/>
      <c r="H597" s="214"/>
      <c r="I597" s="214"/>
      <c r="J597" s="214"/>
      <c r="K597" s="214"/>
      <c r="L597" s="214"/>
      <c r="M597" s="214"/>
      <c r="N597" s="214"/>
      <c r="O597" s="214"/>
      <c r="P597" s="214"/>
      <c r="Q597" s="214"/>
      <c r="R597" s="214"/>
      <c r="S597" s="214"/>
      <c r="T597" s="214"/>
      <c r="U597" s="214"/>
      <c r="V597" s="214"/>
      <c r="W597" s="214"/>
      <c r="X597" s="214"/>
      <c r="Y597" s="214"/>
      <c r="Z597" s="214"/>
    </row>
    <row r="598" customFormat="false" ht="12.75" hidden="false" customHeight="true" outlineLevel="0" collapsed="false">
      <c r="A598" s="215"/>
      <c r="B598" s="215"/>
      <c r="C598" s="215"/>
      <c r="D598" s="214"/>
      <c r="E598" s="214"/>
      <c r="F598" s="249"/>
      <c r="G598" s="214"/>
      <c r="H598" s="214"/>
      <c r="I598" s="214"/>
      <c r="J598" s="214"/>
      <c r="K598" s="214"/>
      <c r="L598" s="214"/>
      <c r="M598" s="214"/>
      <c r="N598" s="214"/>
      <c r="O598" s="214"/>
      <c r="P598" s="214"/>
      <c r="Q598" s="214"/>
      <c r="R598" s="214"/>
      <c r="S598" s="214"/>
      <c r="T598" s="214"/>
      <c r="U598" s="214"/>
      <c r="V598" s="214"/>
      <c r="W598" s="214"/>
      <c r="X598" s="214"/>
      <c r="Y598" s="214"/>
      <c r="Z598" s="214"/>
    </row>
    <row r="599" customFormat="false" ht="12.75" hidden="false" customHeight="true" outlineLevel="0" collapsed="false">
      <c r="A599" s="215"/>
      <c r="B599" s="215"/>
      <c r="C599" s="215"/>
      <c r="D599" s="214"/>
      <c r="E599" s="214"/>
      <c r="F599" s="249"/>
      <c r="G599" s="214"/>
      <c r="H599" s="214"/>
      <c r="I599" s="214"/>
      <c r="J599" s="214"/>
      <c r="K599" s="214"/>
      <c r="L599" s="214"/>
      <c r="M599" s="214"/>
      <c r="N599" s="214"/>
      <c r="O599" s="214"/>
      <c r="P599" s="214"/>
      <c r="Q599" s="214"/>
      <c r="R599" s="214"/>
      <c r="S599" s="214"/>
      <c r="T599" s="214"/>
      <c r="U599" s="214"/>
      <c r="V599" s="214"/>
      <c r="W599" s="214"/>
      <c r="X599" s="214"/>
      <c r="Y599" s="214"/>
      <c r="Z599" s="214"/>
    </row>
    <row r="600" customFormat="false" ht="12.75" hidden="false" customHeight="true" outlineLevel="0" collapsed="false">
      <c r="A600" s="215"/>
      <c r="B600" s="215"/>
      <c r="C600" s="215"/>
      <c r="D600" s="214"/>
      <c r="E600" s="214"/>
      <c r="F600" s="249"/>
      <c r="G600" s="214"/>
      <c r="H600" s="214"/>
      <c r="I600" s="214"/>
      <c r="J600" s="214"/>
      <c r="K600" s="214"/>
      <c r="L600" s="214"/>
      <c r="M600" s="214"/>
      <c r="N600" s="214"/>
      <c r="O600" s="214"/>
      <c r="P600" s="214"/>
      <c r="Q600" s="214"/>
      <c r="R600" s="214"/>
      <c r="S600" s="214"/>
      <c r="T600" s="214"/>
      <c r="U600" s="214"/>
      <c r="V600" s="214"/>
      <c r="W600" s="214"/>
      <c r="X600" s="214"/>
      <c r="Y600" s="214"/>
      <c r="Z600" s="214"/>
    </row>
    <row r="601" customFormat="false" ht="12.75" hidden="false" customHeight="true" outlineLevel="0" collapsed="false">
      <c r="A601" s="215"/>
      <c r="B601" s="215"/>
      <c r="C601" s="215"/>
      <c r="D601" s="214"/>
      <c r="E601" s="214"/>
      <c r="F601" s="249"/>
      <c r="G601" s="214"/>
      <c r="H601" s="214"/>
      <c r="I601" s="214"/>
      <c r="J601" s="214"/>
      <c r="K601" s="214"/>
      <c r="L601" s="214"/>
      <c r="M601" s="214"/>
      <c r="N601" s="214"/>
      <c r="O601" s="214"/>
      <c r="P601" s="214"/>
      <c r="Q601" s="214"/>
      <c r="R601" s="214"/>
      <c r="S601" s="214"/>
      <c r="T601" s="214"/>
      <c r="U601" s="214"/>
      <c r="V601" s="214"/>
      <c r="W601" s="214"/>
      <c r="X601" s="214"/>
      <c r="Y601" s="214"/>
      <c r="Z601" s="214"/>
    </row>
    <row r="602" customFormat="false" ht="12.75" hidden="false" customHeight="true" outlineLevel="0" collapsed="false">
      <c r="A602" s="215"/>
      <c r="B602" s="215"/>
      <c r="C602" s="215"/>
      <c r="D602" s="214"/>
      <c r="E602" s="214"/>
      <c r="F602" s="249"/>
      <c r="G602" s="214"/>
      <c r="H602" s="214"/>
      <c r="I602" s="214"/>
      <c r="J602" s="214"/>
      <c r="K602" s="214"/>
      <c r="L602" s="214"/>
      <c r="M602" s="214"/>
      <c r="N602" s="214"/>
      <c r="O602" s="214"/>
      <c r="P602" s="214"/>
      <c r="Q602" s="214"/>
      <c r="R602" s="214"/>
      <c r="S602" s="214"/>
      <c r="T602" s="214"/>
      <c r="U602" s="214"/>
      <c r="V602" s="214"/>
      <c r="W602" s="214"/>
      <c r="X602" s="214"/>
      <c r="Y602" s="214"/>
      <c r="Z602" s="214"/>
    </row>
    <row r="603" customFormat="false" ht="12.75" hidden="false" customHeight="true" outlineLevel="0" collapsed="false">
      <c r="A603" s="215"/>
      <c r="B603" s="215"/>
      <c r="C603" s="215"/>
      <c r="D603" s="214"/>
      <c r="E603" s="214"/>
      <c r="F603" s="249"/>
      <c r="G603" s="214"/>
      <c r="H603" s="214"/>
      <c r="I603" s="214"/>
      <c r="J603" s="214"/>
      <c r="K603" s="214"/>
      <c r="L603" s="214"/>
      <c r="M603" s="214"/>
      <c r="N603" s="214"/>
      <c r="O603" s="214"/>
      <c r="P603" s="214"/>
      <c r="Q603" s="214"/>
      <c r="R603" s="214"/>
      <c r="S603" s="214"/>
      <c r="T603" s="214"/>
      <c r="U603" s="214"/>
      <c r="V603" s="214"/>
      <c r="W603" s="214"/>
      <c r="X603" s="214"/>
      <c r="Y603" s="214"/>
      <c r="Z603" s="214"/>
    </row>
    <row r="604" customFormat="false" ht="12.75" hidden="false" customHeight="true" outlineLevel="0" collapsed="false">
      <c r="A604" s="215"/>
      <c r="B604" s="215"/>
      <c r="C604" s="215"/>
      <c r="D604" s="214"/>
      <c r="E604" s="214"/>
      <c r="F604" s="249"/>
      <c r="G604" s="214"/>
      <c r="H604" s="214"/>
      <c r="I604" s="214"/>
      <c r="J604" s="214"/>
      <c r="K604" s="214"/>
      <c r="L604" s="214"/>
      <c r="M604" s="214"/>
      <c r="N604" s="214"/>
      <c r="O604" s="214"/>
      <c r="P604" s="214"/>
      <c r="Q604" s="214"/>
      <c r="R604" s="214"/>
      <c r="S604" s="214"/>
      <c r="T604" s="214"/>
      <c r="U604" s="214"/>
      <c r="V604" s="214"/>
      <c r="W604" s="214"/>
      <c r="X604" s="214"/>
      <c r="Y604" s="214"/>
      <c r="Z604" s="214"/>
    </row>
    <row r="605" customFormat="false" ht="12.75" hidden="false" customHeight="true" outlineLevel="0" collapsed="false">
      <c r="A605" s="215"/>
      <c r="B605" s="215"/>
      <c r="C605" s="215"/>
      <c r="D605" s="214"/>
      <c r="E605" s="214"/>
      <c r="F605" s="249"/>
      <c r="G605" s="214"/>
      <c r="H605" s="214"/>
      <c r="I605" s="214"/>
      <c r="J605" s="214"/>
      <c r="K605" s="214"/>
      <c r="L605" s="214"/>
      <c r="M605" s="214"/>
      <c r="N605" s="214"/>
      <c r="O605" s="214"/>
      <c r="P605" s="214"/>
      <c r="Q605" s="214"/>
      <c r="R605" s="214"/>
      <c r="S605" s="214"/>
      <c r="T605" s="214"/>
      <c r="U605" s="214"/>
      <c r="V605" s="214"/>
      <c r="W605" s="214"/>
      <c r="X605" s="214"/>
      <c r="Y605" s="214"/>
      <c r="Z605" s="214"/>
    </row>
    <row r="606" customFormat="false" ht="12.75" hidden="false" customHeight="true" outlineLevel="0" collapsed="false">
      <c r="A606" s="215"/>
      <c r="B606" s="215"/>
      <c r="C606" s="215"/>
      <c r="D606" s="214"/>
      <c r="E606" s="214"/>
      <c r="F606" s="249"/>
      <c r="G606" s="214"/>
      <c r="H606" s="214"/>
      <c r="I606" s="214"/>
      <c r="J606" s="214"/>
      <c r="K606" s="214"/>
      <c r="L606" s="214"/>
      <c r="M606" s="214"/>
      <c r="N606" s="214"/>
      <c r="O606" s="214"/>
      <c r="P606" s="214"/>
      <c r="Q606" s="214"/>
      <c r="R606" s="214"/>
      <c r="S606" s="214"/>
      <c r="T606" s="214"/>
      <c r="U606" s="214"/>
      <c r="V606" s="214"/>
      <c r="W606" s="214"/>
      <c r="X606" s="214"/>
      <c r="Y606" s="214"/>
      <c r="Z606" s="214"/>
    </row>
    <row r="607" customFormat="false" ht="12.75" hidden="false" customHeight="true" outlineLevel="0" collapsed="false">
      <c r="A607" s="215"/>
      <c r="B607" s="215"/>
      <c r="C607" s="215"/>
      <c r="D607" s="214"/>
      <c r="E607" s="214"/>
      <c r="F607" s="249"/>
      <c r="G607" s="214"/>
      <c r="H607" s="214"/>
      <c r="I607" s="214"/>
      <c r="J607" s="214"/>
      <c r="K607" s="214"/>
      <c r="L607" s="214"/>
      <c r="M607" s="214"/>
      <c r="N607" s="214"/>
      <c r="O607" s="214"/>
      <c r="P607" s="214"/>
      <c r="Q607" s="214"/>
      <c r="R607" s="214"/>
      <c r="S607" s="214"/>
      <c r="T607" s="214"/>
      <c r="U607" s="214"/>
      <c r="V607" s="214"/>
      <c r="W607" s="214"/>
      <c r="X607" s="214"/>
      <c r="Y607" s="214"/>
      <c r="Z607" s="214"/>
    </row>
    <row r="608" customFormat="false" ht="12.75" hidden="false" customHeight="true" outlineLevel="0" collapsed="false">
      <c r="A608" s="215"/>
      <c r="B608" s="215"/>
      <c r="C608" s="215"/>
      <c r="D608" s="214"/>
      <c r="E608" s="214"/>
      <c r="F608" s="249"/>
      <c r="G608" s="214"/>
      <c r="H608" s="214"/>
      <c r="I608" s="214"/>
      <c r="J608" s="214"/>
      <c r="K608" s="214"/>
      <c r="L608" s="214"/>
      <c r="M608" s="214"/>
      <c r="N608" s="214"/>
      <c r="O608" s="214"/>
      <c r="P608" s="214"/>
      <c r="Q608" s="214"/>
      <c r="R608" s="214"/>
      <c r="S608" s="214"/>
      <c r="T608" s="214"/>
      <c r="U608" s="214"/>
      <c r="V608" s="214"/>
      <c r="W608" s="214"/>
      <c r="X608" s="214"/>
      <c r="Y608" s="214"/>
      <c r="Z608" s="214"/>
    </row>
    <row r="609" customFormat="false" ht="12.75" hidden="false" customHeight="true" outlineLevel="0" collapsed="false">
      <c r="A609" s="215"/>
      <c r="B609" s="215"/>
      <c r="C609" s="215"/>
      <c r="D609" s="214"/>
      <c r="E609" s="214"/>
      <c r="F609" s="249"/>
      <c r="G609" s="214"/>
      <c r="H609" s="214"/>
      <c r="I609" s="214"/>
      <c r="J609" s="214"/>
      <c r="K609" s="214"/>
      <c r="L609" s="214"/>
      <c r="M609" s="214"/>
      <c r="N609" s="214"/>
      <c r="O609" s="214"/>
      <c r="P609" s="214"/>
      <c r="Q609" s="214"/>
      <c r="R609" s="214"/>
      <c r="S609" s="214"/>
      <c r="T609" s="214"/>
      <c r="U609" s="214"/>
      <c r="V609" s="214"/>
      <c r="W609" s="214"/>
      <c r="X609" s="214"/>
      <c r="Y609" s="214"/>
      <c r="Z609" s="214"/>
    </row>
    <row r="610" customFormat="false" ht="12.75" hidden="false" customHeight="true" outlineLevel="0" collapsed="false">
      <c r="A610" s="215"/>
      <c r="B610" s="215"/>
      <c r="C610" s="215"/>
      <c r="D610" s="214"/>
      <c r="E610" s="214"/>
      <c r="F610" s="249"/>
      <c r="G610" s="214"/>
      <c r="H610" s="214"/>
      <c r="I610" s="214"/>
      <c r="J610" s="214"/>
      <c r="K610" s="214"/>
      <c r="L610" s="214"/>
      <c r="M610" s="214"/>
      <c r="N610" s="214"/>
      <c r="O610" s="214"/>
      <c r="P610" s="214"/>
      <c r="Q610" s="214"/>
      <c r="R610" s="214"/>
      <c r="S610" s="214"/>
      <c r="T610" s="214"/>
      <c r="U610" s="214"/>
      <c r="V610" s="214"/>
      <c r="W610" s="214"/>
      <c r="X610" s="214"/>
      <c r="Y610" s="214"/>
      <c r="Z610" s="214"/>
    </row>
    <row r="611" customFormat="false" ht="12.75" hidden="false" customHeight="true" outlineLevel="0" collapsed="false">
      <c r="A611" s="215"/>
      <c r="B611" s="215"/>
      <c r="C611" s="215"/>
      <c r="D611" s="214"/>
      <c r="E611" s="214"/>
      <c r="F611" s="249"/>
      <c r="G611" s="214"/>
      <c r="H611" s="214"/>
      <c r="I611" s="214"/>
      <c r="J611" s="214"/>
      <c r="K611" s="214"/>
      <c r="L611" s="214"/>
      <c r="M611" s="214"/>
      <c r="N611" s="214"/>
      <c r="O611" s="214"/>
      <c r="P611" s="214"/>
      <c r="Q611" s="214"/>
      <c r="R611" s="214"/>
      <c r="S611" s="214"/>
      <c r="T611" s="214"/>
      <c r="U611" s="214"/>
      <c r="V611" s="214"/>
      <c r="W611" s="214"/>
      <c r="X611" s="214"/>
      <c r="Y611" s="214"/>
      <c r="Z611" s="214"/>
    </row>
    <row r="612" customFormat="false" ht="12.75" hidden="false" customHeight="true" outlineLevel="0" collapsed="false">
      <c r="A612" s="215"/>
      <c r="B612" s="215"/>
      <c r="C612" s="215"/>
      <c r="D612" s="214"/>
      <c r="E612" s="214"/>
      <c r="F612" s="249"/>
      <c r="G612" s="214"/>
      <c r="H612" s="214"/>
      <c r="I612" s="214"/>
      <c r="J612" s="214"/>
      <c r="K612" s="214"/>
      <c r="L612" s="214"/>
      <c r="M612" s="214"/>
      <c r="N612" s="214"/>
      <c r="O612" s="214"/>
      <c r="P612" s="214"/>
      <c r="Q612" s="214"/>
      <c r="R612" s="214"/>
      <c r="S612" s="214"/>
      <c r="T612" s="214"/>
      <c r="U612" s="214"/>
      <c r="V612" s="214"/>
      <c r="W612" s="214"/>
      <c r="X612" s="214"/>
      <c r="Y612" s="214"/>
      <c r="Z612" s="214"/>
    </row>
    <row r="613" customFormat="false" ht="12.75" hidden="false" customHeight="true" outlineLevel="0" collapsed="false">
      <c r="A613" s="215"/>
      <c r="B613" s="215"/>
      <c r="C613" s="215"/>
      <c r="D613" s="214"/>
      <c r="E613" s="214"/>
      <c r="F613" s="249"/>
      <c r="G613" s="214"/>
      <c r="H613" s="214"/>
      <c r="I613" s="214"/>
      <c r="J613" s="214"/>
      <c r="K613" s="214"/>
      <c r="L613" s="214"/>
      <c r="M613" s="214"/>
      <c r="N613" s="214"/>
      <c r="O613" s="214"/>
      <c r="P613" s="214"/>
      <c r="Q613" s="214"/>
      <c r="R613" s="214"/>
      <c r="S613" s="214"/>
      <c r="T613" s="214"/>
      <c r="U613" s="214"/>
      <c r="V613" s="214"/>
      <c r="W613" s="214"/>
      <c r="X613" s="214"/>
      <c r="Y613" s="214"/>
      <c r="Z613" s="214"/>
    </row>
    <row r="614" customFormat="false" ht="12.75" hidden="false" customHeight="true" outlineLevel="0" collapsed="false">
      <c r="A614" s="215"/>
      <c r="B614" s="215"/>
      <c r="C614" s="215"/>
      <c r="D614" s="214"/>
      <c r="E614" s="214"/>
      <c r="F614" s="249"/>
      <c r="G614" s="214"/>
      <c r="H614" s="214"/>
      <c r="I614" s="214"/>
      <c r="J614" s="214"/>
      <c r="K614" s="214"/>
      <c r="L614" s="214"/>
      <c r="M614" s="214"/>
      <c r="N614" s="214"/>
      <c r="O614" s="214"/>
      <c r="P614" s="214"/>
      <c r="Q614" s="214"/>
      <c r="R614" s="214"/>
      <c r="S614" s="214"/>
      <c r="T614" s="214"/>
      <c r="U614" s="214"/>
      <c r="V614" s="214"/>
      <c r="W614" s="214"/>
      <c r="X614" s="214"/>
      <c r="Y614" s="214"/>
      <c r="Z614" s="214"/>
    </row>
    <row r="615" customFormat="false" ht="12.75" hidden="false" customHeight="true" outlineLevel="0" collapsed="false">
      <c r="A615" s="215"/>
      <c r="B615" s="215"/>
      <c r="C615" s="215"/>
      <c r="D615" s="214"/>
      <c r="E615" s="214"/>
      <c r="F615" s="249"/>
      <c r="G615" s="214"/>
      <c r="H615" s="214"/>
      <c r="I615" s="214"/>
      <c r="J615" s="214"/>
      <c r="K615" s="214"/>
      <c r="L615" s="214"/>
      <c r="M615" s="214"/>
      <c r="N615" s="214"/>
      <c r="O615" s="214"/>
      <c r="P615" s="214"/>
      <c r="Q615" s="214"/>
      <c r="R615" s="214"/>
      <c r="S615" s="214"/>
      <c r="T615" s="214"/>
      <c r="U615" s="214"/>
      <c r="V615" s="214"/>
      <c r="W615" s="214"/>
      <c r="X615" s="214"/>
      <c r="Y615" s="214"/>
      <c r="Z615" s="214"/>
    </row>
    <row r="616" customFormat="false" ht="12.75" hidden="false" customHeight="true" outlineLevel="0" collapsed="false">
      <c r="A616" s="215"/>
      <c r="B616" s="215"/>
      <c r="C616" s="215"/>
      <c r="D616" s="214"/>
      <c r="E616" s="214"/>
      <c r="F616" s="249"/>
      <c r="G616" s="214"/>
      <c r="H616" s="214"/>
      <c r="I616" s="214"/>
      <c r="J616" s="214"/>
      <c r="K616" s="214"/>
      <c r="L616" s="214"/>
      <c r="M616" s="214"/>
      <c r="N616" s="214"/>
      <c r="O616" s="214"/>
      <c r="P616" s="214"/>
      <c r="Q616" s="214"/>
      <c r="R616" s="214"/>
      <c r="S616" s="214"/>
      <c r="T616" s="214"/>
      <c r="U616" s="214"/>
      <c r="V616" s="214"/>
      <c r="W616" s="214"/>
      <c r="X616" s="214"/>
      <c r="Y616" s="214"/>
      <c r="Z616" s="214"/>
    </row>
    <row r="617" customFormat="false" ht="12.75" hidden="false" customHeight="true" outlineLevel="0" collapsed="false">
      <c r="A617" s="215"/>
      <c r="B617" s="215"/>
      <c r="C617" s="215"/>
      <c r="D617" s="214"/>
      <c r="E617" s="214"/>
      <c r="F617" s="249"/>
      <c r="G617" s="214"/>
      <c r="H617" s="214"/>
      <c r="I617" s="214"/>
      <c r="J617" s="214"/>
      <c r="K617" s="214"/>
      <c r="L617" s="214"/>
      <c r="M617" s="214"/>
      <c r="N617" s="214"/>
      <c r="O617" s="214"/>
      <c r="P617" s="214"/>
      <c r="Q617" s="214"/>
      <c r="R617" s="214"/>
      <c r="S617" s="214"/>
      <c r="T617" s="214"/>
      <c r="U617" s="214"/>
      <c r="V617" s="214"/>
      <c r="W617" s="214"/>
      <c r="X617" s="214"/>
      <c r="Y617" s="214"/>
      <c r="Z617" s="214"/>
    </row>
    <row r="618" customFormat="false" ht="12.75" hidden="false" customHeight="true" outlineLevel="0" collapsed="false">
      <c r="A618" s="215"/>
      <c r="B618" s="215"/>
      <c r="C618" s="215"/>
      <c r="D618" s="214"/>
      <c r="E618" s="214"/>
      <c r="F618" s="249"/>
      <c r="G618" s="214"/>
      <c r="H618" s="214"/>
      <c r="I618" s="214"/>
      <c r="J618" s="214"/>
      <c r="K618" s="214"/>
      <c r="L618" s="214"/>
      <c r="M618" s="214"/>
      <c r="N618" s="214"/>
      <c r="O618" s="214"/>
      <c r="P618" s="214"/>
      <c r="Q618" s="214"/>
      <c r="R618" s="214"/>
      <c r="S618" s="214"/>
      <c r="T618" s="214"/>
      <c r="U618" s="214"/>
      <c r="V618" s="214"/>
      <c r="W618" s="214"/>
      <c r="X618" s="214"/>
      <c r="Y618" s="214"/>
      <c r="Z618" s="214"/>
    </row>
    <row r="619" customFormat="false" ht="12.75" hidden="false" customHeight="true" outlineLevel="0" collapsed="false">
      <c r="A619" s="215"/>
      <c r="B619" s="215"/>
      <c r="C619" s="215"/>
      <c r="D619" s="214"/>
      <c r="E619" s="214"/>
      <c r="F619" s="249"/>
      <c r="G619" s="214"/>
      <c r="H619" s="214"/>
      <c r="I619" s="214"/>
      <c r="J619" s="214"/>
      <c r="K619" s="214"/>
      <c r="L619" s="214"/>
      <c r="M619" s="214"/>
      <c r="N619" s="214"/>
      <c r="O619" s="214"/>
      <c r="P619" s="214"/>
      <c r="Q619" s="214"/>
      <c r="R619" s="214"/>
      <c r="S619" s="214"/>
      <c r="T619" s="214"/>
      <c r="U619" s="214"/>
      <c r="V619" s="214"/>
      <c r="W619" s="214"/>
      <c r="X619" s="214"/>
      <c r="Y619" s="214"/>
      <c r="Z619" s="214"/>
    </row>
    <row r="620" customFormat="false" ht="12.75" hidden="false" customHeight="true" outlineLevel="0" collapsed="false">
      <c r="A620" s="215"/>
      <c r="B620" s="215"/>
      <c r="C620" s="215"/>
      <c r="D620" s="214"/>
      <c r="E620" s="214"/>
      <c r="F620" s="249"/>
      <c r="G620" s="214"/>
      <c r="H620" s="214"/>
      <c r="I620" s="214"/>
      <c r="J620" s="214"/>
      <c r="K620" s="214"/>
      <c r="L620" s="214"/>
      <c r="M620" s="214"/>
      <c r="N620" s="214"/>
      <c r="O620" s="214"/>
      <c r="P620" s="214"/>
      <c r="Q620" s="214"/>
      <c r="R620" s="214"/>
      <c r="S620" s="214"/>
      <c r="T620" s="214"/>
      <c r="U620" s="214"/>
      <c r="V620" s="214"/>
      <c r="W620" s="214"/>
      <c r="X620" s="214"/>
      <c r="Y620" s="214"/>
      <c r="Z620" s="214"/>
    </row>
    <row r="621" customFormat="false" ht="12.75" hidden="false" customHeight="true" outlineLevel="0" collapsed="false">
      <c r="A621" s="215"/>
      <c r="B621" s="215"/>
      <c r="C621" s="215"/>
      <c r="D621" s="214"/>
      <c r="E621" s="214"/>
      <c r="F621" s="249"/>
      <c r="G621" s="214"/>
      <c r="H621" s="214"/>
      <c r="I621" s="214"/>
      <c r="J621" s="214"/>
      <c r="K621" s="214"/>
      <c r="L621" s="214"/>
      <c r="M621" s="214"/>
      <c r="N621" s="214"/>
      <c r="O621" s="214"/>
      <c r="P621" s="214"/>
      <c r="Q621" s="214"/>
      <c r="R621" s="214"/>
      <c r="S621" s="214"/>
      <c r="T621" s="214"/>
      <c r="U621" s="214"/>
      <c r="V621" s="214"/>
      <c r="W621" s="214"/>
      <c r="X621" s="214"/>
      <c r="Y621" s="214"/>
      <c r="Z621" s="214"/>
    </row>
    <row r="622" customFormat="false" ht="12.75" hidden="false" customHeight="true" outlineLevel="0" collapsed="false">
      <c r="A622" s="215"/>
      <c r="B622" s="215"/>
      <c r="C622" s="215"/>
      <c r="D622" s="214"/>
      <c r="E622" s="214"/>
      <c r="F622" s="249"/>
      <c r="G622" s="214"/>
      <c r="H622" s="214"/>
      <c r="I622" s="214"/>
      <c r="J622" s="214"/>
      <c r="K622" s="214"/>
      <c r="L622" s="214"/>
      <c r="M622" s="214"/>
      <c r="N622" s="214"/>
      <c r="O622" s="214"/>
      <c r="P622" s="214"/>
      <c r="Q622" s="214"/>
      <c r="R622" s="214"/>
      <c r="S622" s="214"/>
      <c r="T622" s="214"/>
      <c r="U622" s="214"/>
      <c r="V622" s="214"/>
      <c r="W622" s="214"/>
      <c r="X622" s="214"/>
      <c r="Y622" s="214"/>
      <c r="Z622" s="214"/>
    </row>
    <row r="623" customFormat="false" ht="12.75" hidden="false" customHeight="true" outlineLevel="0" collapsed="false">
      <c r="A623" s="215"/>
      <c r="B623" s="215"/>
      <c r="C623" s="215"/>
      <c r="D623" s="214"/>
      <c r="E623" s="214"/>
      <c r="F623" s="249"/>
      <c r="G623" s="214"/>
      <c r="H623" s="214"/>
      <c r="I623" s="214"/>
      <c r="J623" s="214"/>
      <c r="K623" s="214"/>
      <c r="L623" s="214"/>
      <c r="M623" s="214"/>
      <c r="N623" s="214"/>
      <c r="O623" s="214"/>
      <c r="P623" s="214"/>
      <c r="Q623" s="214"/>
      <c r="R623" s="214"/>
      <c r="S623" s="214"/>
      <c r="T623" s="214"/>
      <c r="U623" s="214"/>
      <c r="V623" s="214"/>
      <c r="W623" s="214"/>
      <c r="X623" s="214"/>
      <c r="Y623" s="214"/>
      <c r="Z623" s="214"/>
    </row>
    <row r="624" customFormat="false" ht="12.75" hidden="false" customHeight="true" outlineLevel="0" collapsed="false">
      <c r="A624" s="215"/>
      <c r="B624" s="215"/>
      <c r="C624" s="215"/>
      <c r="D624" s="214"/>
      <c r="E624" s="214"/>
      <c r="F624" s="249"/>
      <c r="G624" s="214"/>
      <c r="H624" s="214"/>
      <c r="I624" s="214"/>
      <c r="J624" s="214"/>
      <c r="K624" s="214"/>
      <c r="L624" s="214"/>
      <c r="M624" s="214"/>
      <c r="N624" s="214"/>
      <c r="O624" s="214"/>
      <c r="P624" s="214"/>
      <c r="Q624" s="214"/>
      <c r="R624" s="214"/>
      <c r="S624" s="214"/>
      <c r="T624" s="214"/>
      <c r="U624" s="214"/>
      <c r="V624" s="214"/>
      <c r="W624" s="214"/>
      <c r="X624" s="214"/>
      <c r="Y624" s="214"/>
      <c r="Z624" s="214"/>
    </row>
    <row r="625" customFormat="false" ht="12.75" hidden="false" customHeight="true" outlineLevel="0" collapsed="false">
      <c r="A625" s="215"/>
      <c r="B625" s="215"/>
      <c r="C625" s="215"/>
      <c r="D625" s="214"/>
      <c r="E625" s="214"/>
      <c r="F625" s="249"/>
      <c r="G625" s="214"/>
      <c r="H625" s="214"/>
      <c r="I625" s="214"/>
      <c r="J625" s="214"/>
      <c r="K625" s="214"/>
      <c r="L625" s="214"/>
      <c r="M625" s="214"/>
      <c r="N625" s="214"/>
      <c r="O625" s="214"/>
      <c r="P625" s="214"/>
      <c r="Q625" s="214"/>
      <c r="R625" s="214"/>
      <c r="S625" s="214"/>
      <c r="T625" s="214"/>
      <c r="U625" s="214"/>
      <c r="V625" s="214"/>
      <c r="W625" s="214"/>
      <c r="X625" s="214"/>
      <c r="Y625" s="214"/>
      <c r="Z625" s="214"/>
    </row>
    <row r="626" customFormat="false" ht="12.75" hidden="false" customHeight="true" outlineLevel="0" collapsed="false">
      <c r="A626" s="215"/>
      <c r="B626" s="215"/>
      <c r="C626" s="215"/>
      <c r="D626" s="214"/>
      <c r="E626" s="214"/>
      <c r="F626" s="249"/>
      <c r="G626" s="214"/>
      <c r="H626" s="214"/>
      <c r="I626" s="214"/>
      <c r="J626" s="214"/>
      <c r="K626" s="214"/>
      <c r="L626" s="214"/>
      <c r="M626" s="214"/>
      <c r="N626" s="214"/>
      <c r="O626" s="214"/>
      <c r="P626" s="214"/>
      <c r="Q626" s="214"/>
      <c r="R626" s="214"/>
      <c r="S626" s="214"/>
      <c r="T626" s="214"/>
      <c r="U626" s="214"/>
      <c r="V626" s="214"/>
      <c r="W626" s="214"/>
      <c r="X626" s="214"/>
      <c r="Y626" s="214"/>
      <c r="Z626" s="214"/>
    </row>
    <row r="627" customFormat="false" ht="12.75" hidden="false" customHeight="true" outlineLevel="0" collapsed="false">
      <c r="A627" s="215"/>
      <c r="B627" s="215"/>
      <c r="C627" s="215"/>
      <c r="D627" s="214"/>
      <c r="E627" s="214"/>
      <c r="F627" s="249"/>
      <c r="G627" s="214"/>
      <c r="H627" s="214"/>
      <c r="I627" s="214"/>
      <c r="J627" s="214"/>
      <c r="K627" s="214"/>
      <c r="L627" s="214"/>
      <c r="M627" s="214"/>
      <c r="N627" s="214"/>
      <c r="O627" s="214"/>
      <c r="P627" s="214"/>
      <c r="Q627" s="214"/>
      <c r="R627" s="214"/>
      <c r="S627" s="214"/>
      <c r="T627" s="214"/>
      <c r="U627" s="214"/>
      <c r="V627" s="214"/>
      <c r="W627" s="214"/>
      <c r="X627" s="214"/>
      <c r="Y627" s="214"/>
      <c r="Z627" s="214"/>
    </row>
    <row r="628" customFormat="false" ht="12.75" hidden="false" customHeight="true" outlineLevel="0" collapsed="false">
      <c r="A628" s="215"/>
      <c r="B628" s="215"/>
      <c r="C628" s="215"/>
      <c r="D628" s="214"/>
      <c r="E628" s="214"/>
      <c r="F628" s="249"/>
      <c r="G628" s="214"/>
      <c r="H628" s="214"/>
      <c r="I628" s="214"/>
      <c r="J628" s="214"/>
      <c r="K628" s="214"/>
      <c r="L628" s="214"/>
      <c r="M628" s="214"/>
      <c r="N628" s="214"/>
      <c r="O628" s="214"/>
      <c r="P628" s="214"/>
      <c r="Q628" s="214"/>
      <c r="R628" s="214"/>
      <c r="S628" s="214"/>
      <c r="T628" s="214"/>
      <c r="U628" s="214"/>
      <c r="V628" s="214"/>
      <c r="W628" s="214"/>
      <c r="X628" s="214"/>
      <c r="Y628" s="214"/>
      <c r="Z628" s="214"/>
    </row>
    <row r="629" customFormat="false" ht="12.75" hidden="false" customHeight="true" outlineLevel="0" collapsed="false">
      <c r="A629" s="215"/>
      <c r="B629" s="215"/>
      <c r="C629" s="215"/>
      <c r="D629" s="214"/>
      <c r="E629" s="214"/>
      <c r="F629" s="249"/>
      <c r="G629" s="214"/>
      <c r="H629" s="214"/>
      <c r="I629" s="214"/>
      <c r="J629" s="214"/>
      <c r="K629" s="214"/>
      <c r="L629" s="214"/>
      <c r="M629" s="214"/>
      <c r="N629" s="214"/>
      <c r="O629" s="214"/>
      <c r="P629" s="214"/>
      <c r="Q629" s="214"/>
      <c r="R629" s="214"/>
      <c r="S629" s="214"/>
      <c r="T629" s="214"/>
      <c r="U629" s="214"/>
      <c r="V629" s="214"/>
      <c r="W629" s="214"/>
      <c r="X629" s="214"/>
      <c r="Y629" s="214"/>
      <c r="Z629" s="214"/>
    </row>
    <row r="630" customFormat="false" ht="12.75" hidden="false" customHeight="true" outlineLevel="0" collapsed="false">
      <c r="A630" s="215"/>
      <c r="B630" s="215"/>
      <c r="C630" s="215"/>
      <c r="D630" s="214"/>
      <c r="E630" s="214"/>
      <c r="F630" s="249"/>
      <c r="G630" s="214"/>
      <c r="H630" s="214"/>
      <c r="I630" s="214"/>
      <c r="J630" s="214"/>
      <c r="K630" s="214"/>
      <c r="L630" s="214"/>
      <c r="M630" s="214"/>
      <c r="N630" s="214"/>
      <c r="O630" s="214"/>
      <c r="P630" s="214"/>
      <c r="Q630" s="214"/>
      <c r="R630" s="214"/>
      <c r="S630" s="214"/>
      <c r="T630" s="214"/>
      <c r="U630" s="214"/>
      <c r="V630" s="214"/>
      <c r="W630" s="214"/>
      <c r="X630" s="214"/>
      <c r="Y630" s="214"/>
      <c r="Z630" s="214"/>
    </row>
    <row r="631" customFormat="false" ht="12.75" hidden="false" customHeight="true" outlineLevel="0" collapsed="false">
      <c r="A631" s="215"/>
      <c r="B631" s="215"/>
      <c r="C631" s="215"/>
      <c r="D631" s="214"/>
      <c r="E631" s="214"/>
      <c r="F631" s="249"/>
      <c r="G631" s="214"/>
      <c r="H631" s="214"/>
      <c r="I631" s="214"/>
      <c r="J631" s="214"/>
      <c r="K631" s="214"/>
      <c r="L631" s="214"/>
      <c r="M631" s="214"/>
      <c r="N631" s="214"/>
      <c r="O631" s="214"/>
      <c r="P631" s="214"/>
      <c r="Q631" s="214"/>
      <c r="R631" s="214"/>
      <c r="S631" s="214"/>
      <c r="T631" s="214"/>
      <c r="U631" s="214"/>
      <c r="V631" s="214"/>
      <c r="W631" s="214"/>
      <c r="X631" s="214"/>
      <c r="Y631" s="214"/>
      <c r="Z631" s="214"/>
    </row>
    <row r="632" customFormat="false" ht="12.75" hidden="false" customHeight="true" outlineLevel="0" collapsed="false">
      <c r="A632" s="215"/>
      <c r="B632" s="215"/>
      <c r="C632" s="215"/>
      <c r="D632" s="214"/>
      <c r="E632" s="214"/>
      <c r="F632" s="249"/>
      <c r="G632" s="214"/>
      <c r="H632" s="214"/>
      <c r="I632" s="214"/>
      <c r="J632" s="214"/>
      <c r="K632" s="214"/>
      <c r="L632" s="214"/>
      <c r="M632" s="214"/>
      <c r="N632" s="214"/>
      <c r="O632" s="214"/>
      <c r="P632" s="214"/>
      <c r="Q632" s="214"/>
      <c r="R632" s="214"/>
      <c r="S632" s="214"/>
      <c r="T632" s="214"/>
      <c r="U632" s="214"/>
      <c r="V632" s="214"/>
      <c r="W632" s="214"/>
      <c r="X632" s="214"/>
      <c r="Y632" s="214"/>
      <c r="Z632" s="214"/>
    </row>
    <row r="633" customFormat="false" ht="12.75" hidden="false" customHeight="true" outlineLevel="0" collapsed="false">
      <c r="A633" s="215"/>
      <c r="B633" s="215"/>
      <c r="C633" s="215"/>
      <c r="D633" s="214"/>
      <c r="E633" s="214"/>
      <c r="F633" s="249"/>
      <c r="G633" s="214"/>
      <c r="H633" s="214"/>
      <c r="I633" s="214"/>
      <c r="J633" s="214"/>
      <c r="K633" s="214"/>
      <c r="L633" s="214"/>
      <c r="M633" s="214"/>
      <c r="N633" s="214"/>
      <c r="O633" s="214"/>
      <c r="P633" s="214"/>
      <c r="Q633" s="214"/>
      <c r="R633" s="214"/>
      <c r="S633" s="214"/>
      <c r="T633" s="214"/>
      <c r="U633" s="214"/>
      <c r="V633" s="214"/>
      <c r="W633" s="214"/>
      <c r="X633" s="214"/>
      <c r="Y633" s="214"/>
      <c r="Z633" s="214"/>
    </row>
    <row r="634" customFormat="false" ht="12.75" hidden="false" customHeight="true" outlineLevel="0" collapsed="false">
      <c r="A634" s="215"/>
      <c r="B634" s="215"/>
      <c r="C634" s="215"/>
      <c r="D634" s="214"/>
      <c r="E634" s="214"/>
      <c r="F634" s="249"/>
      <c r="G634" s="214"/>
      <c r="H634" s="214"/>
      <c r="I634" s="214"/>
      <c r="J634" s="214"/>
      <c r="K634" s="214"/>
      <c r="L634" s="214"/>
      <c r="M634" s="214"/>
      <c r="N634" s="214"/>
      <c r="O634" s="214"/>
      <c r="P634" s="214"/>
      <c r="Q634" s="214"/>
      <c r="R634" s="214"/>
      <c r="S634" s="214"/>
      <c r="T634" s="214"/>
      <c r="U634" s="214"/>
      <c r="V634" s="214"/>
      <c r="W634" s="214"/>
      <c r="X634" s="214"/>
      <c r="Y634" s="214"/>
      <c r="Z634" s="214"/>
    </row>
    <row r="635" customFormat="false" ht="12.75" hidden="false" customHeight="true" outlineLevel="0" collapsed="false">
      <c r="A635" s="215"/>
      <c r="B635" s="215"/>
      <c r="C635" s="215"/>
      <c r="D635" s="214"/>
      <c r="E635" s="214"/>
      <c r="F635" s="249"/>
      <c r="G635" s="214"/>
      <c r="H635" s="214"/>
      <c r="I635" s="214"/>
      <c r="J635" s="214"/>
      <c r="K635" s="214"/>
      <c r="L635" s="214"/>
      <c r="M635" s="214"/>
      <c r="N635" s="214"/>
      <c r="O635" s="214"/>
      <c r="P635" s="214"/>
      <c r="Q635" s="214"/>
      <c r="R635" s="214"/>
      <c r="S635" s="214"/>
      <c r="T635" s="214"/>
      <c r="U635" s="214"/>
      <c r="V635" s="214"/>
      <c r="W635" s="214"/>
      <c r="X635" s="214"/>
      <c r="Y635" s="214"/>
      <c r="Z635" s="214"/>
    </row>
    <row r="636" customFormat="false" ht="12.75" hidden="false" customHeight="true" outlineLevel="0" collapsed="false">
      <c r="A636" s="215"/>
      <c r="B636" s="215"/>
      <c r="C636" s="215"/>
      <c r="D636" s="214"/>
      <c r="E636" s="214"/>
      <c r="F636" s="249"/>
      <c r="G636" s="214"/>
      <c r="H636" s="214"/>
      <c r="I636" s="214"/>
      <c r="J636" s="214"/>
      <c r="K636" s="214"/>
      <c r="L636" s="214"/>
      <c r="M636" s="214"/>
      <c r="N636" s="214"/>
      <c r="O636" s="214"/>
      <c r="P636" s="214"/>
      <c r="Q636" s="214"/>
      <c r="R636" s="214"/>
      <c r="S636" s="214"/>
      <c r="T636" s="214"/>
      <c r="U636" s="214"/>
      <c r="V636" s="214"/>
      <c r="W636" s="214"/>
      <c r="X636" s="214"/>
      <c r="Y636" s="214"/>
      <c r="Z636" s="214"/>
    </row>
    <row r="637" customFormat="false" ht="12.75" hidden="false" customHeight="true" outlineLevel="0" collapsed="false">
      <c r="A637" s="215"/>
      <c r="B637" s="215"/>
      <c r="C637" s="215"/>
      <c r="D637" s="214"/>
      <c r="E637" s="214"/>
      <c r="F637" s="249"/>
      <c r="G637" s="214"/>
      <c r="H637" s="214"/>
      <c r="I637" s="214"/>
      <c r="J637" s="214"/>
      <c r="K637" s="214"/>
      <c r="L637" s="214"/>
      <c r="M637" s="214"/>
      <c r="N637" s="214"/>
      <c r="O637" s="214"/>
      <c r="P637" s="214"/>
      <c r="Q637" s="214"/>
      <c r="R637" s="214"/>
      <c r="S637" s="214"/>
      <c r="T637" s="214"/>
      <c r="U637" s="214"/>
      <c r="V637" s="214"/>
      <c r="W637" s="214"/>
      <c r="X637" s="214"/>
      <c r="Y637" s="214"/>
      <c r="Z637" s="214"/>
    </row>
    <row r="638" customFormat="false" ht="12.75" hidden="false" customHeight="true" outlineLevel="0" collapsed="false">
      <c r="A638" s="215"/>
      <c r="B638" s="215"/>
      <c r="C638" s="215"/>
      <c r="D638" s="214"/>
      <c r="E638" s="214"/>
      <c r="F638" s="249"/>
      <c r="G638" s="214"/>
      <c r="H638" s="214"/>
      <c r="I638" s="214"/>
      <c r="J638" s="214"/>
      <c r="K638" s="214"/>
      <c r="L638" s="214"/>
      <c r="M638" s="214"/>
      <c r="N638" s="214"/>
      <c r="O638" s="214"/>
      <c r="P638" s="214"/>
      <c r="Q638" s="214"/>
      <c r="R638" s="214"/>
      <c r="S638" s="214"/>
      <c r="T638" s="214"/>
      <c r="U638" s="214"/>
      <c r="V638" s="214"/>
      <c r="W638" s="214"/>
      <c r="X638" s="214"/>
      <c r="Y638" s="214"/>
      <c r="Z638" s="214"/>
    </row>
    <row r="639" customFormat="false" ht="12.75" hidden="false" customHeight="true" outlineLevel="0" collapsed="false">
      <c r="A639" s="215"/>
      <c r="B639" s="215"/>
      <c r="C639" s="215"/>
      <c r="D639" s="214"/>
      <c r="E639" s="214"/>
      <c r="F639" s="249"/>
      <c r="G639" s="214"/>
      <c r="H639" s="214"/>
      <c r="I639" s="214"/>
      <c r="J639" s="214"/>
      <c r="K639" s="214"/>
      <c r="L639" s="214"/>
      <c r="M639" s="214"/>
      <c r="N639" s="214"/>
      <c r="O639" s="214"/>
      <c r="P639" s="214"/>
      <c r="Q639" s="214"/>
      <c r="R639" s="214"/>
      <c r="S639" s="214"/>
      <c r="T639" s="214"/>
      <c r="U639" s="214"/>
      <c r="V639" s="214"/>
      <c r="W639" s="214"/>
      <c r="X639" s="214"/>
      <c r="Y639" s="214"/>
      <c r="Z639" s="214"/>
    </row>
    <row r="640" customFormat="false" ht="12.75" hidden="false" customHeight="true" outlineLevel="0" collapsed="false">
      <c r="A640" s="215"/>
      <c r="B640" s="215"/>
      <c r="C640" s="215"/>
      <c r="D640" s="214"/>
      <c r="E640" s="214"/>
      <c r="F640" s="249"/>
      <c r="G640" s="214"/>
      <c r="H640" s="214"/>
      <c r="I640" s="214"/>
      <c r="J640" s="214"/>
      <c r="K640" s="214"/>
      <c r="L640" s="214"/>
      <c r="M640" s="214"/>
      <c r="N640" s="214"/>
      <c r="O640" s="214"/>
      <c r="P640" s="214"/>
      <c r="Q640" s="214"/>
      <c r="R640" s="214"/>
      <c r="S640" s="214"/>
      <c r="T640" s="214"/>
      <c r="U640" s="214"/>
      <c r="V640" s="214"/>
      <c r="W640" s="214"/>
      <c r="X640" s="214"/>
      <c r="Y640" s="214"/>
      <c r="Z640" s="214"/>
    </row>
    <row r="641" customFormat="false" ht="12.75" hidden="false" customHeight="true" outlineLevel="0" collapsed="false">
      <c r="A641" s="215"/>
      <c r="B641" s="215"/>
      <c r="C641" s="215"/>
      <c r="D641" s="214"/>
      <c r="E641" s="214"/>
      <c r="F641" s="249"/>
      <c r="G641" s="214"/>
      <c r="H641" s="214"/>
      <c r="I641" s="214"/>
      <c r="J641" s="214"/>
      <c r="K641" s="214"/>
      <c r="L641" s="214"/>
      <c r="M641" s="214"/>
      <c r="N641" s="214"/>
      <c r="O641" s="214"/>
      <c r="P641" s="214"/>
      <c r="Q641" s="214"/>
      <c r="R641" s="214"/>
      <c r="S641" s="214"/>
      <c r="T641" s="214"/>
      <c r="U641" s="214"/>
      <c r="V641" s="214"/>
      <c r="W641" s="214"/>
      <c r="X641" s="214"/>
      <c r="Y641" s="214"/>
      <c r="Z641" s="214"/>
    </row>
    <row r="642" customFormat="false" ht="12.75" hidden="false" customHeight="true" outlineLevel="0" collapsed="false">
      <c r="A642" s="215"/>
      <c r="B642" s="215"/>
      <c r="C642" s="215"/>
      <c r="D642" s="214"/>
      <c r="E642" s="214"/>
      <c r="F642" s="249"/>
      <c r="G642" s="214"/>
      <c r="H642" s="214"/>
      <c r="I642" s="214"/>
      <c r="J642" s="214"/>
      <c r="K642" s="214"/>
      <c r="L642" s="214"/>
      <c r="M642" s="214"/>
      <c r="N642" s="214"/>
      <c r="O642" s="214"/>
      <c r="P642" s="214"/>
      <c r="Q642" s="214"/>
      <c r="R642" s="214"/>
      <c r="S642" s="214"/>
      <c r="T642" s="214"/>
      <c r="U642" s="214"/>
      <c r="V642" s="214"/>
      <c r="W642" s="214"/>
      <c r="X642" s="214"/>
      <c r="Y642" s="214"/>
      <c r="Z642" s="214"/>
    </row>
    <row r="643" customFormat="false" ht="12.75" hidden="false" customHeight="true" outlineLevel="0" collapsed="false">
      <c r="A643" s="215"/>
      <c r="B643" s="215"/>
      <c r="C643" s="215"/>
      <c r="D643" s="214"/>
      <c r="E643" s="214"/>
      <c r="F643" s="249"/>
      <c r="G643" s="214"/>
      <c r="H643" s="214"/>
      <c r="I643" s="214"/>
      <c r="J643" s="214"/>
      <c r="K643" s="214"/>
      <c r="L643" s="214"/>
      <c r="M643" s="214"/>
      <c r="N643" s="214"/>
      <c r="O643" s="214"/>
      <c r="P643" s="214"/>
      <c r="Q643" s="214"/>
      <c r="R643" s="214"/>
      <c r="S643" s="214"/>
      <c r="T643" s="214"/>
      <c r="U643" s="214"/>
      <c r="V643" s="214"/>
      <c r="W643" s="214"/>
      <c r="X643" s="214"/>
      <c r="Y643" s="214"/>
      <c r="Z643" s="214"/>
    </row>
    <row r="644" customFormat="false" ht="12.75" hidden="false" customHeight="true" outlineLevel="0" collapsed="false">
      <c r="A644" s="215"/>
      <c r="B644" s="215"/>
      <c r="C644" s="215"/>
      <c r="D644" s="214"/>
      <c r="E644" s="214"/>
      <c r="F644" s="249"/>
      <c r="G644" s="214"/>
      <c r="H644" s="214"/>
      <c r="I644" s="214"/>
      <c r="J644" s="214"/>
      <c r="K644" s="214"/>
      <c r="L644" s="214"/>
      <c r="M644" s="214"/>
      <c r="N644" s="214"/>
      <c r="O644" s="214"/>
      <c r="P644" s="214"/>
      <c r="Q644" s="214"/>
      <c r="R644" s="214"/>
      <c r="S644" s="214"/>
      <c r="T644" s="214"/>
      <c r="U644" s="214"/>
      <c r="V644" s="214"/>
      <c r="W644" s="214"/>
      <c r="X644" s="214"/>
      <c r="Y644" s="214"/>
      <c r="Z644" s="214"/>
    </row>
    <row r="645" customFormat="false" ht="12.75" hidden="false" customHeight="true" outlineLevel="0" collapsed="false">
      <c r="A645" s="215"/>
      <c r="B645" s="215"/>
      <c r="C645" s="215"/>
      <c r="D645" s="214"/>
      <c r="E645" s="214"/>
      <c r="F645" s="249"/>
      <c r="G645" s="214"/>
      <c r="H645" s="214"/>
      <c r="I645" s="214"/>
      <c r="J645" s="214"/>
      <c r="K645" s="214"/>
      <c r="L645" s="214"/>
      <c r="M645" s="214"/>
      <c r="N645" s="214"/>
      <c r="O645" s="214"/>
      <c r="P645" s="214"/>
      <c r="Q645" s="214"/>
      <c r="R645" s="214"/>
      <c r="S645" s="214"/>
      <c r="T645" s="214"/>
      <c r="U645" s="214"/>
      <c r="V645" s="214"/>
      <c r="W645" s="214"/>
      <c r="X645" s="214"/>
      <c r="Y645" s="214"/>
      <c r="Z645" s="214"/>
    </row>
    <row r="646" customFormat="false" ht="12.75" hidden="false" customHeight="true" outlineLevel="0" collapsed="false">
      <c r="A646" s="215"/>
      <c r="B646" s="215"/>
      <c r="C646" s="215"/>
      <c r="D646" s="214"/>
      <c r="E646" s="214"/>
      <c r="F646" s="249"/>
      <c r="G646" s="214"/>
      <c r="H646" s="214"/>
      <c r="I646" s="214"/>
      <c r="J646" s="214"/>
      <c r="K646" s="214"/>
      <c r="L646" s="214"/>
      <c r="M646" s="214"/>
      <c r="N646" s="214"/>
      <c r="O646" s="214"/>
      <c r="P646" s="214"/>
      <c r="Q646" s="214"/>
      <c r="R646" s="214"/>
      <c r="S646" s="214"/>
      <c r="T646" s="214"/>
      <c r="U646" s="214"/>
      <c r="V646" s="214"/>
      <c r="W646" s="214"/>
      <c r="X646" s="214"/>
      <c r="Y646" s="214"/>
      <c r="Z646" s="214"/>
    </row>
    <row r="647" customFormat="false" ht="12.75" hidden="false" customHeight="true" outlineLevel="0" collapsed="false">
      <c r="A647" s="215"/>
      <c r="B647" s="215"/>
      <c r="C647" s="215"/>
      <c r="D647" s="214"/>
      <c r="E647" s="214"/>
      <c r="F647" s="249"/>
      <c r="G647" s="214"/>
      <c r="H647" s="214"/>
      <c r="I647" s="214"/>
      <c r="J647" s="214"/>
      <c r="K647" s="214"/>
      <c r="L647" s="214"/>
      <c r="M647" s="214"/>
      <c r="N647" s="214"/>
      <c r="O647" s="214"/>
      <c r="P647" s="214"/>
      <c r="Q647" s="214"/>
      <c r="R647" s="214"/>
      <c r="S647" s="214"/>
      <c r="T647" s="214"/>
      <c r="U647" s="214"/>
      <c r="V647" s="214"/>
      <c r="W647" s="214"/>
      <c r="X647" s="214"/>
      <c r="Y647" s="214"/>
      <c r="Z647" s="214"/>
    </row>
    <row r="648" customFormat="false" ht="12.75" hidden="false" customHeight="true" outlineLevel="0" collapsed="false">
      <c r="A648" s="215"/>
      <c r="B648" s="215"/>
      <c r="C648" s="215"/>
      <c r="D648" s="214"/>
      <c r="E648" s="214"/>
      <c r="F648" s="249"/>
      <c r="G648" s="214"/>
      <c r="H648" s="214"/>
      <c r="I648" s="214"/>
      <c r="J648" s="214"/>
      <c r="K648" s="214"/>
      <c r="L648" s="214"/>
      <c r="M648" s="214"/>
      <c r="N648" s="214"/>
      <c r="O648" s="214"/>
      <c r="P648" s="214"/>
      <c r="Q648" s="214"/>
      <c r="R648" s="214"/>
      <c r="S648" s="214"/>
      <c r="T648" s="214"/>
      <c r="U648" s="214"/>
      <c r="V648" s="214"/>
      <c r="W648" s="214"/>
      <c r="X648" s="214"/>
      <c r="Y648" s="214"/>
      <c r="Z648" s="214"/>
    </row>
    <row r="649" customFormat="false" ht="12.75" hidden="false" customHeight="true" outlineLevel="0" collapsed="false">
      <c r="A649" s="215"/>
      <c r="B649" s="215"/>
      <c r="C649" s="215"/>
      <c r="D649" s="214"/>
      <c r="E649" s="214"/>
      <c r="F649" s="249"/>
      <c r="G649" s="214"/>
      <c r="H649" s="214"/>
      <c r="I649" s="214"/>
      <c r="J649" s="214"/>
      <c r="K649" s="214"/>
      <c r="L649" s="214"/>
      <c r="M649" s="214"/>
      <c r="N649" s="214"/>
      <c r="O649" s="214"/>
      <c r="P649" s="214"/>
      <c r="Q649" s="214"/>
      <c r="R649" s="214"/>
      <c r="S649" s="214"/>
      <c r="T649" s="214"/>
      <c r="U649" s="214"/>
      <c r="V649" s="214"/>
      <c r="W649" s="214"/>
      <c r="X649" s="214"/>
      <c r="Y649" s="214"/>
      <c r="Z649" s="214"/>
    </row>
    <row r="650" customFormat="false" ht="12.75" hidden="false" customHeight="true" outlineLevel="0" collapsed="false">
      <c r="A650" s="215"/>
      <c r="B650" s="215"/>
      <c r="C650" s="215"/>
      <c r="D650" s="214"/>
      <c r="E650" s="214"/>
      <c r="F650" s="249"/>
      <c r="G650" s="214"/>
      <c r="H650" s="214"/>
      <c r="I650" s="214"/>
      <c r="J650" s="214"/>
      <c r="K650" s="214"/>
      <c r="L650" s="214"/>
      <c r="M650" s="214"/>
      <c r="N650" s="214"/>
      <c r="O650" s="214"/>
      <c r="P650" s="214"/>
      <c r="Q650" s="214"/>
      <c r="R650" s="214"/>
      <c r="S650" s="214"/>
      <c r="T650" s="214"/>
      <c r="U650" s="214"/>
      <c r="V650" s="214"/>
      <c r="W650" s="214"/>
      <c r="X650" s="214"/>
      <c r="Y650" s="214"/>
      <c r="Z650" s="214"/>
    </row>
    <row r="651" customFormat="false" ht="12.75" hidden="false" customHeight="true" outlineLevel="0" collapsed="false">
      <c r="A651" s="215"/>
      <c r="B651" s="215"/>
      <c r="C651" s="215"/>
      <c r="D651" s="214"/>
      <c r="E651" s="214"/>
      <c r="F651" s="249"/>
      <c r="G651" s="214"/>
      <c r="H651" s="214"/>
      <c r="I651" s="214"/>
      <c r="J651" s="214"/>
      <c r="K651" s="214"/>
      <c r="L651" s="214"/>
      <c r="M651" s="214"/>
      <c r="N651" s="214"/>
      <c r="O651" s="214"/>
      <c r="P651" s="214"/>
      <c r="Q651" s="214"/>
      <c r="R651" s="214"/>
      <c r="S651" s="214"/>
      <c r="T651" s="214"/>
      <c r="U651" s="214"/>
      <c r="V651" s="214"/>
      <c r="W651" s="214"/>
      <c r="X651" s="214"/>
      <c r="Y651" s="214"/>
      <c r="Z651" s="214"/>
    </row>
    <row r="652" customFormat="false" ht="12.75" hidden="false" customHeight="true" outlineLevel="0" collapsed="false">
      <c r="A652" s="215"/>
      <c r="B652" s="215"/>
      <c r="C652" s="215"/>
      <c r="D652" s="214"/>
      <c r="E652" s="214"/>
      <c r="F652" s="249"/>
      <c r="G652" s="214"/>
      <c r="H652" s="214"/>
      <c r="I652" s="214"/>
      <c r="J652" s="214"/>
      <c r="K652" s="214"/>
      <c r="L652" s="214"/>
      <c r="M652" s="214"/>
      <c r="N652" s="214"/>
      <c r="O652" s="214"/>
      <c r="P652" s="214"/>
      <c r="Q652" s="214"/>
      <c r="R652" s="214"/>
      <c r="S652" s="214"/>
      <c r="T652" s="214"/>
      <c r="U652" s="214"/>
      <c r="V652" s="214"/>
      <c r="W652" s="214"/>
      <c r="X652" s="214"/>
      <c r="Y652" s="214"/>
      <c r="Z652" s="214"/>
    </row>
    <row r="653" customFormat="false" ht="12.75" hidden="false" customHeight="true" outlineLevel="0" collapsed="false">
      <c r="A653" s="215"/>
      <c r="B653" s="215"/>
      <c r="C653" s="215"/>
      <c r="D653" s="214"/>
      <c r="E653" s="214"/>
      <c r="F653" s="249"/>
      <c r="G653" s="214"/>
      <c r="H653" s="214"/>
      <c r="I653" s="214"/>
      <c r="J653" s="214"/>
      <c r="K653" s="214"/>
      <c r="L653" s="214"/>
      <c r="M653" s="214"/>
      <c r="N653" s="214"/>
      <c r="O653" s="214"/>
      <c r="P653" s="214"/>
      <c r="Q653" s="214"/>
      <c r="R653" s="214"/>
      <c r="S653" s="214"/>
      <c r="T653" s="214"/>
      <c r="U653" s="214"/>
      <c r="V653" s="214"/>
      <c r="W653" s="214"/>
      <c r="X653" s="214"/>
      <c r="Y653" s="214"/>
      <c r="Z653" s="214"/>
    </row>
    <row r="654" customFormat="false" ht="12.75" hidden="false" customHeight="true" outlineLevel="0" collapsed="false">
      <c r="A654" s="215"/>
      <c r="B654" s="215"/>
      <c r="C654" s="215"/>
      <c r="D654" s="214"/>
      <c r="E654" s="214"/>
      <c r="F654" s="249"/>
      <c r="G654" s="214"/>
      <c r="H654" s="214"/>
      <c r="I654" s="214"/>
      <c r="J654" s="214"/>
      <c r="K654" s="214"/>
      <c r="L654" s="214"/>
      <c r="M654" s="214"/>
      <c r="N654" s="214"/>
      <c r="O654" s="214"/>
      <c r="P654" s="214"/>
      <c r="Q654" s="214"/>
      <c r="R654" s="214"/>
      <c r="S654" s="214"/>
      <c r="T654" s="214"/>
      <c r="U654" s="214"/>
      <c r="V654" s="214"/>
      <c r="W654" s="214"/>
      <c r="X654" s="214"/>
      <c r="Y654" s="214"/>
      <c r="Z654" s="214"/>
    </row>
    <row r="655" customFormat="false" ht="12.75" hidden="false" customHeight="true" outlineLevel="0" collapsed="false">
      <c r="A655" s="215"/>
      <c r="B655" s="215"/>
      <c r="C655" s="215"/>
      <c r="D655" s="214"/>
      <c r="E655" s="214"/>
      <c r="F655" s="249"/>
      <c r="G655" s="214"/>
      <c r="H655" s="214"/>
      <c r="I655" s="214"/>
      <c r="J655" s="214"/>
      <c r="K655" s="214"/>
      <c r="L655" s="214"/>
      <c r="M655" s="214"/>
      <c r="N655" s="214"/>
      <c r="O655" s="214"/>
      <c r="P655" s="214"/>
      <c r="Q655" s="214"/>
      <c r="R655" s="214"/>
      <c r="S655" s="214"/>
      <c r="T655" s="214"/>
      <c r="U655" s="214"/>
      <c r="V655" s="214"/>
      <c r="W655" s="214"/>
      <c r="X655" s="214"/>
      <c r="Y655" s="214"/>
      <c r="Z655" s="214"/>
    </row>
    <row r="656" customFormat="false" ht="12.75" hidden="false" customHeight="true" outlineLevel="0" collapsed="false">
      <c r="A656" s="215"/>
      <c r="B656" s="215"/>
      <c r="C656" s="215"/>
      <c r="D656" s="214"/>
      <c r="E656" s="214"/>
      <c r="F656" s="249"/>
      <c r="G656" s="214"/>
      <c r="H656" s="214"/>
      <c r="I656" s="214"/>
      <c r="J656" s="214"/>
      <c r="K656" s="214"/>
      <c r="L656" s="214"/>
      <c r="M656" s="214"/>
      <c r="N656" s="214"/>
      <c r="O656" s="214"/>
      <c r="P656" s="214"/>
      <c r="Q656" s="214"/>
      <c r="R656" s="214"/>
      <c r="S656" s="214"/>
      <c r="T656" s="214"/>
      <c r="U656" s="214"/>
      <c r="V656" s="214"/>
      <c r="W656" s="214"/>
      <c r="X656" s="214"/>
      <c r="Y656" s="214"/>
      <c r="Z656" s="214"/>
    </row>
    <row r="657" customFormat="false" ht="12.75" hidden="false" customHeight="true" outlineLevel="0" collapsed="false">
      <c r="A657" s="215"/>
      <c r="B657" s="215"/>
      <c r="C657" s="215"/>
      <c r="D657" s="214"/>
      <c r="E657" s="214"/>
      <c r="F657" s="249"/>
      <c r="G657" s="214"/>
      <c r="H657" s="214"/>
      <c r="I657" s="214"/>
      <c r="J657" s="214"/>
      <c r="K657" s="214"/>
      <c r="L657" s="214"/>
      <c r="M657" s="214"/>
      <c r="N657" s="214"/>
      <c r="O657" s="214"/>
      <c r="P657" s="214"/>
      <c r="Q657" s="214"/>
      <c r="R657" s="214"/>
      <c r="S657" s="214"/>
      <c r="T657" s="214"/>
      <c r="U657" s="214"/>
      <c r="V657" s="214"/>
      <c r="W657" s="214"/>
      <c r="X657" s="214"/>
      <c r="Y657" s="214"/>
      <c r="Z657" s="214"/>
    </row>
    <row r="658" customFormat="false" ht="12.75" hidden="false" customHeight="true" outlineLevel="0" collapsed="false">
      <c r="A658" s="215"/>
      <c r="B658" s="215"/>
      <c r="C658" s="215"/>
      <c r="D658" s="214"/>
      <c r="E658" s="214"/>
      <c r="F658" s="249"/>
      <c r="G658" s="214"/>
      <c r="H658" s="214"/>
      <c r="I658" s="214"/>
      <c r="J658" s="214"/>
      <c r="K658" s="214"/>
      <c r="L658" s="214"/>
      <c r="M658" s="214"/>
      <c r="N658" s="214"/>
      <c r="O658" s="214"/>
      <c r="P658" s="214"/>
      <c r="Q658" s="214"/>
      <c r="R658" s="214"/>
      <c r="S658" s="214"/>
      <c r="T658" s="214"/>
      <c r="U658" s="214"/>
      <c r="V658" s="214"/>
      <c r="W658" s="214"/>
      <c r="X658" s="214"/>
      <c r="Y658" s="214"/>
      <c r="Z658" s="214"/>
    </row>
    <row r="659" customFormat="false" ht="12.75" hidden="false" customHeight="true" outlineLevel="0" collapsed="false">
      <c r="A659" s="215"/>
      <c r="B659" s="215"/>
      <c r="C659" s="215"/>
      <c r="D659" s="214"/>
      <c r="E659" s="214"/>
      <c r="F659" s="249"/>
      <c r="G659" s="214"/>
      <c r="H659" s="214"/>
      <c r="I659" s="214"/>
      <c r="J659" s="214"/>
      <c r="K659" s="214"/>
      <c r="L659" s="214"/>
      <c r="M659" s="214"/>
      <c r="N659" s="214"/>
      <c r="O659" s="214"/>
      <c r="P659" s="214"/>
      <c r="Q659" s="214"/>
      <c r="R659" s="214"/>
      <c r="S659" s="214"/>
      <c r="T659" s="214"/>
      <c r="U659" s="214"/>
      <c r="V659" s="214"/>
      <c r="W659" s="214"/>
      <c r="X659" s="214"/>
      <c r="Y659" s="214"/>
      <c r="Z659" s="214"/>
    </row>
    <row r="660" customFormat="false" ht="12.75" hidden="false" customHeight="true" outlineLevel="0" collapsed="false">
      <c r="A660" s="215"/>
      <c r="B660" s="215"/>
      <c r="C660" s="215"/>
      <c r="D660" s="214"/>
      <c r="E660" s="214"/>
      <c r="F660" s="249"/>
      <c r="G660" s="214"/>
      <c r="H660" s="214"/>
      <c r="I660" s="214"/>
      <c r="J660" s="214"/>
      <c r="K660" s="214"/>
      <c r="L660" s="214"/>
      <c r="M660" s="214"/>
      <c r="N660" s="214"/>
      <c r="O660" s="214"/>
      <c r="P660" s="214"/>
      <c r="Q660" s="214"/>
      <c r="R660" s="214"/>
      <c r="S660" s="214"/>
      <c r="T660" s="214"/>
      <c r="U660" s="214"/>
      <c r="V660" s="214"/>
      <c r="W660" s="214"/>
      <c r="X660" s="214"/>
      <c r="Y660" s="214"/>
      <c r="Z660" s="214"/>
    </row>
    <row r="661" customFormat="false" ht="12.75" hidden="false" customHeight="true" outlineLevel="0" collapsed="false">
      <c r="A661" s="215"/>
      <c r="B661" s="215"/>
      <c r="C661" s="215"/>
      <c r="D661" s="214"/>
      <c r="E661" s="214"/>
      <c r="F661" s="249"/>
      <c r="G661" s="214"/>
      <c r="H661" s="214"/>
      <c r="I661" s="214"/>
      <c r="J661" s="214"/>
      <c r="K661" s="214"/>
      <c r="L661" s="214"/>
      <c r="M661" s="214"/>
      <c r="N661" s="214"/>
      <c r="O661" s="214"/>
      <c r="P661" s="214"/>
      <c r="Q661" s="214"/>
      <c r="R661" s="214"/>
      <c r="S661" s="214"/>
      <c r="T661" s="214"/>
      <c r="U661" s="214"/>
      <c r="V661" s="214"/>
      <c r="W661" s="214"/>
      <c r="X661" s="214"/>
      <c r="Y661" s="214"/>
      <c r="Z661" s="214"/>
    </row>
    <row r="662" customFormat="false" ht="12.75" hidden="false" customHeight="true" outlineLevel="0" collapsed="false">
      <c r="A662" s="215"/>
      <c r="B662" s="215"/>
      <c r="C662" s="215"/>
      <c r="D662" s="214"/>
      <c r="E662" s="214"/>
      <c r="F662" s="249"/>
      <c r="G662" s="214"/>
      <c r="H662" s="214"/>
      <c r="I662" s="214"/>
      <c r="J662" s="214"/>
      <c r="K662" s="214"/>
      <c r="L662" s="214"/>
      <c r="M662" s="214"/>
      <c r="N662" s="214"/>
      <c r="O662" s="214"/>
      <c r="P662" s="214"/>
      <c r="Q662" s="214"/>
      <c r="R662" s="214"/>
      <c r="S662" s="214"/>
      <c r="T662" s="214"/>
      <c r="U662" s="214"/>
      <c r="V662" s="214"/>
      <c r="W662" s="214"/>
      <c r="X662" s="214"/>
      <c r="Y662" s="214"/>
      <c r="Z662" s="214"/>
    </row>
    <row r="663" customFormat="false" ht="12.75" hidden="false" customHeight="true" outlineLevel="0" collapsed="false">
      <c r="A663" s="215"/>
      <c r="B663" s="215"/>
      <c r="C663" s="215"/>
      <c r="D663" s="214"/>
      <c r="E663" s="214"/>
      <c r="F663" s="249"/>
      <c r="G663" s="214"/>
      <c r="H663" s="214"/>
      <c r="I663" s="214"/>
      <c r="J663" s="214"/>
      <c r="K663" s="214"/>
      <c r="L663" s="214"/>
      <c r="M663" s="214"/>
      <c r="N663" s="214"/>
      <c r="O663" s="214"/>
      <c r="P663" s="214"/>
      <c r="Q663" s="214"/>
      <c r="R663" s="214"/>
      <c r="S663" s="214"/>
      <c r="T663" s="214"/>
      <c r="U663" s="214"/>
      <c r="V663" s="214"/>
      <c r="W663" s="214"/>
      <c r="X663" s="214"/>
      <c r="Y663" s="214"/>
      <c r="Z663" s="214"/>
    </row>
    <row r="664" customFormat="false" ht="12.75" hidden="false" customHeight="true" outlineLevel="0" collapsed="false">
      <c r="A664" s="215"/>
      <c r="B664" s="215"/>
      <c r="C664" s="215"/>
      <c r="D664" s="214"/>
      <c r="E664" s="214"/>
      <c r="F664" s="249"/>
      <c r="G664" s="214"/>
      <c r="H664" s="214"/>
      <c r="I664" s="214"/>
      <c r="J664" s="214"/>
      <c r="K664" s="214"/>
      <c r="L664" s="214"/>
      <c r="M664" s="214"/>
      <c r="N664" s="214"/>
      <c r="O664" s="214"/>
      <c r="P664" s="214"/>
      <c r="Q664" s="214"/>
      <c r="R664" s="214"/>
      <c r="S664" s="214"/>
      <c r="T664" s="214"/>
      <c r="U664" s="214"/>
      <c r="V664" s="214"/>
      <c r="W664" s="214"/>
      <c r="X664" s="214"/>
      <c r="Y664" s="214"/>
      <c r="Z664" s="214"/>
    </row>
    <row r="665" customFormat="false" ht="12.75" hidden="false" customHeight="true" outlineLevel="0" collapsed="false">
      <c r="A665" s="215"/>
      <c r="B665" s="215"/>
      <c r="C665" s="215"/>
      <c r="D665" s="214"/>
      <c r="E665" s="214"/>
      <c r="F665" s="249"/>
      <c r="G665" s="214"/>
      <c r="H665" s="214"/>
      <c r="I665" s="214"/>
      <c r="J665" s="214"/>
      <c r="K665" s="214"/>
      <c r="L665" s="214"/>
      <c r="M665" s="214"/>
      <c r="N665" s="214"/>
      <c r="O665" s="214"/>
      <c r="P665" s="214"/>
      <c r="Q665" s="214"/>
      <c r="R665" s="214"/>
      <c r="S665" s="214"/>
      <c r="T665" s="214"/>
      <c r="U665" s="214"/>
      <c r="V665" s="214"/>
      <c r="W665" s="214"/>
      <c r="X665" s="214"/>
      <c r="Y665" s="214"/>
      <c r="Z665" s="214"/>
    </row>
    <row r="666" customFormat="false" ht="12.75" hidden="false" customHeight="true" outlineLevel="0" collapsed="false">
      <c r="A666" s="215"/>
      <c r="B666" s="215"/>
      <c r="C666" s="215"/>
      <c r="D666" s="214"/>
      <c r="E666" s="214"/>
      <c r="F666" s="249"/>
      <c r="G666" s="214"/>
      <c r="H666" s="214"/>
      <c r="I666" s="214"/>
      <c r="J666" s="214"/>
      <c r="K666" s="214"/>
      <c r="L666" s="214"/>
      <c r="M666" s="214"/>
      <c r="N666" s="214"/>
      <c r="O666" s="214"/>
      <c r="P666" s="214"/>
      <c r="Q666" s="214"/>
      <c r="R666" s="214"/>
      <c r="S666" s="214"/>
      <c r="T666" s="214"/>
      <c r="U666" s="214"/>
      <c r="V666" s="214"/>
      <c r="W666" s="214"/>
      <c r="X666" s="214"/>
      <c r="Y666" s="214"/>
      <c r="Z666" s="214"/>
    </row>
    <row r="667" customFormat="false" ht="12.75" hidden="false" customHeight="true" outlineLevel="0" collapsed="false">
      <c r="A667" s="215"/>
      <c r="B667" s="215"/>
      <c r="C667" s="215"/>
      <c r="D667" s="214"/>
      <c r="E667" s="214"/>
      <c r="F667" s="249"/>
      <c r="G667" s="214"/>
      <c r="H667" s="214"/>
      <c r="I667" s="214"/>
      <c r="J667" s="214"/>
      <c r="K667" s="214"/>
      <c r="L667" s="214"/>
      <c r="M667" s="214"/>
      <c r="N667" s="214"/>
      <c r="O667" s="214"/>
      <c r="P667" s="214"/>
      <c r="Q667" s="214"/>
      <c r="R667" s="214"/>
      <c r="S667" s="214"/>
      <c r="T667" s="214"/>
      <c r="U667" s="214"/>
      <c r="V667" s="214"/>
      <c r="W667" s="214"/>
      <c r="X667" s="214"/>
      <c r="Y667" s="214"/>
      <c r="Z667" s="214"/>
    </row>
    <row r="668" customFormat="false" ht="12.75" hidden="false" customHeight="true" outlineLevel="0" collapsed="false">
      <c r="A668" s="215"/>
      <c r="B668" s="215"/>
      <c r="C668" s="215"/>
      <c r="D668" s="214"/>
      <c r="E668" s="214"/>
      <c r="F668" s="249"/>
      <c r="G668" s="214"/>
      <c r="H668" s="214"/>
      <c r="I668" s="214"/>
      <c r="J668" s="214"/>
      <c r="K668" s="214"/>
      <c r="L668" s="214"/>
      <c r="M668" s="214"/>
      <c r="N668" s="214"/>
      <c r="O668" s="214"/>
      <c r="P668" s="214"/>
      <c r="Q668" s="214"/>
      <c r="R668" s="214"/>
      <c r="S668" s="214"/>
      <c r="T668" s="214"/>
      <c r="U668" s="214"/>
      <c r="V668" s="214"/>
      <c r="W668" s="214"/>
      <c r="X668" s="214"/>
      <c r="Y668" s="214"/>
      <c r="Z668" s="214"/>
    </row>
    <row r="669" customFormat="false" ht="12.75" hidden="false" customHeight="true" outlineLevel="0" collapsed="false">
      <c r="A669" s="215"/>
      <c r="B669" s="215"/>
      <c r="C669" s="215"/>
      <c r="D669" s="214"/>
      <c r="E669" s="214"/>
      <c r="F669" s="249"/>
      <c r="G669" s="214"/>
      <c r="H669" s="214"/>
      <c r="I669" s="214"/>
      <c r="J669" s="214"/>
      <c r="K669" s="214"/>
      <c r="L669" s="214"/>
      <c r="M669" s="214"/>
      <c r="N669" s="214"/>
      <c r="O669" s="214"/>
      <c r="P669" s="214"/>
      <c r="Q669" s="214"/>
      <c r="R669" s="214"/>
      <c r="S669" s="214"/>
      <c r="T669" s="214"/>
      <c r="U669" s="214"/>
      <c r="V669" s="214"/>
      <c r="W669" s="214"/>
      <c r="X669" s="214"/>
      <c r="Y669" s="214"/>
      <c r="Z669" s="214"/>
    </row>
    <row r="670" customFormat="false" ht="12.75" hidden="false" customHeight="true" outlineLevel="0" collapsed="false">
      <c r="A670" s="215"/>
      <c r="B670" s="215"/>
      <c r="C670" s="215"/>
      <c r="D670" s="214"/>
      <c r="E670" s="214"/>
      <c r="F670" s="249"/>
      <c r="G670" s="214"/>
      <c r="H670" s="214"/>
      <c r="I670" s="214"/>
      <c r="J670" s="214"/>
      <c r="K670" s="214"/>
      <c r="L670" s="214"/>
      <c r="M670" s="214"/>
      <c r="N670" s="214"/>
      <c r="O670" s="214"/>
      <c r="P670" s="214"/>
      <c r="Q670" s="214"/>
      <c r="R670" s="214"/>
      <c r="S670" s="214"/>
      <c r="T670" s="214"/>
      <c r="U670" s="214"/>
      <c r="V670" s="214"/>
      <c r="W670" s="214"/>
      <c r="X670" s="214"/>
      <c r="Y670" s="214"/>
      <c r="Z670" s="214"/>
    </row>
    <row r="671" customFormat="false" ht="12.75" hidden="false" customHeight="true" outlineLevel="0" collapsed="false">
      <c r="A671" s="215"/>
      <c r="B671" s="215"/>
      <c r="C671" s="215"/>
      <c r="D671" s="214"/>
      <c r="E671" s="214"/>
      <c r="F671" s="249"/>
      <c r="G671" s="214"/>
      <c r="H671" s="214"/>
      <c r="I671" s="214"/>
      <c r="J671" s="214"/>
      <c r="K671" s="214"/>
      <c r="L671" s="214"/>
      <c r="M671" s="214"/>
      <c r="N671" s="214"/>
      <c r="O671" s="214"/>
      <c r="P671" s="214"/>
      <c r="Q671" s="214"/>
      <c r="R671" s="214"/>
      <c r="S671" s="214"/>
      <c r="T671" s="214"/>
      <c r="U671" s="214"/>
      <c r="V671" s="214"/>
      <c r="W671" s="214"/>
      <c r="X671" s="214"/>
      <c r="Y671" s="214"/>
      <c r="Z671" s="214"/>
    </row>
    <row r="672" customFormat="false" ht="12.75" hidden="false" customHeight="true" outlineLevel="0" collapsed="false">
      <c r="A672" s="215"/>
      <c r="B672" s="215"/>
      <c r="C672" s="215"/>
      <c r="D672" s="214"/>
      <c r="E672" s="214"/>
      <c r="F672" s="249"/>
      <c r="G672" s="214"/>
      <c r="H672" s="214"/>
      <c r="I672" s="214"/>
      <c r="J672" s="214"/>
      <c r="K672" s="214"/>
      <c r="L672" s="214"/>
      <c r="M672" s="214"/>
      <c r="N672" s="214"/>
      <c r="O672" s="214"/>
      <c r="P672" s="214"/>
      <c r="Q672" s="214"/>
      <c r="R672" s="214"/>
      <c r="S672" s="214"/>
      <c r="T672" s="214"/>
      <c r="U672" s="214"/>
      <c r="V672" s="214"/>
      <c r="W672" s="214"/>
      <c r="X672" s="214"/>
      <c r="Y672" s="214"/>
      <c r="Z672" s="214"/>
    </row>
    <row r="673" customFormat="false" ht="12.75" hidden="false" customHeight="true" outlineLevel="0" collapsed="false">
      <c r="A673" s="215"/>
      <c r="B673" s="215"/>
      <c r="C673" s="215"/>
      <c r="D673" s="214"/>
      <c r="E673" s="214"/>
      <c r="F673" s="249"/>
      <c r="G673" s="214"/>
      <c r="H673" s="214"/>
      <c r="I673" s="214"/>
      <c r="J673" s="214"/>
      <c r="K673" s="214"/>
      <c r="L673" s="214"/>
      <c r="M673" s="214"/>
      <c r="N673" s="214"/>
      <c r="O673" s="214"/>
      <c r="P673" s="214"/>
      <c r="Q673" s="214"/>
      <c r="R673" s="214"/>
      <c r="S673" s="214"/>
      <c r="T673" s="214"/>
      <c r="U673" s="214"/>
      <c r="V673" s="214"/>
      <c r="W673" s="214"/>
      <c r="X673" s="214"/>
      <c r="Y673" s="214"/>
      <c r="Z673" s="214"/>
    </row>
    <row r="674" customFormat="false" ht="12.75" hidden="false" customHeight="true" outlineLevel="0" collapsed="false">
      <c r="A674" s="215"/>
      <c r="B674" s="215"/>
      <c r="C674" s="215"/>
      <c r="D674" s="214"/>
      <c r="E674" s="214"/>
      <c r="F674" s="249"/>
      <c r="G674" s="214"/>
      <c r="H674" s="214"/>
      <c r="I674" s="214"/>
      <c r="J674" s="214"/>
      <c r="K674" s="214"/>
      <c r="L674" s="214"/>
      <c r="M674" s="214"/>
      <c r="N674" s="214"/>
      <c r="O674" s="214"/>
      <c r="P674" s="214"/>
      <c r="Q674" s="214"/>
      <c r="R674" s="214"/>
      <c r="S674" s="214"/>
      <c r="T674" s="214"/>
      <c r="U674" s="214"/>
      <c r="V674" s="214"/>
      <c r="W674" s="214"/>
      <c r="X674" s="214"/>
      <c r="Y674" s="214"/>
      <c r="Z674" s="214"/>
    </row>
    <row r="675" customFormat="false" ht="12.75" hidden="false" customHeight="true" outlineLevel="0" collapsed="false">
      <c r="A675" s="215"/>
      <c r="B675" s="215"/>
      <c r="C675" s="215"/>
      <c r="D675" s="214"/>
      <c r="E675" s="214"/>
      <c r="F675" s="249"/>
      <c r="G675" s="214"/>
      <c r="H675" s="214"/>
      <c r="I675" s="214"/>
      <c r="J675" s="214"/>
      <c r="K675" s="214"/>
      <c r="L675" s="214"/>
      <c r="M675" s="214"/>
      <c r="N675" s="214"/>
      <c r="O675" s="214"/>
      <c r="P675" s="214"/>
      <c r="Q675" s="214"/>
      <c r="R675" s="214"/>
      <c r="S675" s="214"/>
      <c r="T675" s="214"/>
      <c r="U675" s="214"/>
      <c r="V675" s="214"/>
      <c r="W675" s="214"/>
      <c r="X675" s="214"/>
      <c r="Y675" s="214"/>
      <c r="Z675" s="214"/>
    </row>
    <row r="676" customFormat="false" ht="12.75" hidden="false" customHeight="true" outlineLevel="0" collapsed="false">
      <c r="A676" s="215"/>
      <c r="B676" s="215"/>
      <c r="C676" s="215"/>
      <c r="D676" s="214"/>
      <c r="E676" s="214"/>
      <c r="F676" s="249"/>
      <c r="G676" s="214"/>
      <c r="H676" s="214"/>
      <c r="I676" s="214"/>
      <c r="J676" s="214"/>
      <c r="K676" s="214"/>
      <c r="L676" s="214"/>
      <c r="M676" s="214"/>
      <c r="N676" s="214"/>
      <c r="O676" s="214"/>
      <c r="P676" s="214"/>
      <c r="Q676" s="214"/>
      <c r="R676" s="214"/>
      <c r="S676" s="214"/>
      <c r="T676" s="214"/>
      <c r="U676" s="214"/>
      <c r="V676" s="214"/>
      <c r="W676" s="214"/>
      <c r="X676" s="214"/>
      <c r="Y676" s="214"/>
      <c r="Z676" s="214"/>
    </row>
    <row r="677" customFormat="false" ht="12.75" hidden="false" customHeight="true" outlineLevel="0" collapsed="false">
      <c r="A677" s="215"/>
      <c r="B677" s="215"/>
      <c r="C677" s="215"/>
      <c r="D677" s="214"/>
      <c r="E677" s="214"/>
      <c r="F677" s="249"/>
      <c r="G677" s="214"/>
      <c r="H677" s="214"/>
      <c r="I677" s="214"/>
      <c r="J677" s="214"/>
      <c r="K677" s="214"/>
      <c r="L677" s="214"/>
      <c r="M677" s="214"/>
      <c r="N677" s="214"/>
      <c r="O677" s="214"/>
      <c r="P677" s="214"/>
      <c r="Q677" s="214"/>
      <c r="R677" s="214"/>
      <c r="S677" s="214"/>
      <c r="T677" s="214"/>
      <c r="U677" s="214"/>
      <c r="V677" s="214"/>
      <c r="W677" s="214"/>
      <c r="X677" s="214"/>
      <c r="Y677" s="214"/>
      <c r="Z677" s="214"/>
    </row>
    <row r="678" customFormat="false" ht="12.75" hidden="false" customHeight="true" outlineLevel="0" collapsed="false">
      <c r="A678" s="215"/>
      <c r="B678" s="215"/>
      <c r="C678" s="215"/>
      <c r="D678" s="214"/>
      <c r="E678" s="214"/>
      <c r="F678" s="249"/>
      <c r="G678" s="214"/>
      <c r="H678" s="214"/>
      <c r="I678" s="214"/>
      <c r="J678" s="214"/>
      <c r="K678" s="214"/>
      <c r="L678" s="214"/>
      <c r="M678" s="214"/>
      <c r="N678" s="214"/>
      <c r="O678" s="214"/>
      <c r="P678" s="214"/>
      <c r="Q678" s="214"/>
      <c r="R678" s="214"/>
      <c r="S678" s="214"/>
      <c r="T678" s="214"/>
      <c r="U678" s="214"/>
      <c r="V678" s="214"/>
      <c r="W678" s="214"/>
      <c r="X678" s="214"/>
      <c r="Y678" s="214"/>
      <c r="Z678" s="214"/>
    </row>
    <row r="679" customFormat="false" ht="12.75" hidden="false" customHeight="true" outlineLevel="0" collapsed="false">
      <c r="A679" s="215"/>
      <c r="B679" s="215"/>
      <c r="C679" s="215"/>
      <c r="D679" s="214"/>
      <c r="E679" s="214"/>
      <c r="F679" s="249"/>
      <c r="G679" s="214"/>
      <c r="H679" s="214"/>
      <c r="I679" s="214"/>
      <c r="J679" s="214"/>
      <c r="K679" s="214"/>
      <c r="L679" s="214"/>
      <c r="M679" s="214"/>
      <c r="N679" s="214"/>
      <c r="O679" s="214"/>
      <c r="P679" s="214"/>
      <c r="Q679" s="214"/>
      <c r="R679" s="214"/>
      <c r="S679" s="214"/>
      <c r="T679" s="214"/>
      <c r="U679" s="214"/>
      <c r="V679" s="214"/>
      <c r="W679" s="214"/>
      <c r="X679" s="214"/>
      <c r="Y679" s="214"/>
      <c r="Z679" s="214"/>
    </row>
    <row r="680" customFormat="false" ht="12.75" hidden="false" customHeight="true" outlineLevel="0" collapsed="false">
      <c r="A680" s="215"/>
      <c r="B680" s="215"/>
      <c r="C680" s="215"/>
      <c r="D680" s="214"/>
      <c r="E680" s="214"/>
      <c r="F680" s="249"/>
      <c r="G680" s="214"/>
      <c r="H680" s="214"/>
      <c r="I680" s="214"/>
      <c r="J680" s="214"/>
      <c r="K680" s="214"/>
      <c r="L680" s="214"/>
      <c r="M680" s="214"/>
      <c r="N680" s="214"/>
      <c r="O680" s="214"/>
      <c r="P680" s="214"/>
      <c r="Q680" s="214"/>
      <c r="R680" s="214"/>
      <c r="S680" s="214"/>
      <c r="T680" s="214"/>
      <c r="U680" s="214"/>
      <c r="V680" s="214"/>
      <c r="W680" s="214"/>
      <c r="X680" s="214"/>
      <c r="Y680" s="214"/>
      <c r="Z680" s="214"/>
    </row>
    <row r="681" customFormat="false" ht="12.75" hidden="false" customHeight="true" outlineLevel="0" collapsed="false">
      <c r="A681" s="215"/>
      <c r="B681" s="215"/>
      <c r="C681" s="215"/>
      <c r="D681" s="214"/>
      <c r="E681" s="214"/>
      <c r="F681" s="249"/>
      <c r="G681" s="214"/>
      <c r="H681" s="214"/>
      <c r="I681" s="214"/>
      <c r="J681" s="214"/>
      <c r="K681" s="214"/>
      <c r="L681" s="214"/>
      <c r="M681" s="214"/>
      <c r="N681" s="214"/>
      <c r="O681" s="214"/>
      <c r="P681" s="214"/>
      <c r="Q681" s="214"/>
      <c r="R681" s="214"/>
      <c r="S681" s="214"/>
      <c r="T681" s="214"/>
      <c r="U681" s="214"/>
      <c r="V681" s="214"/>
      <c r="W681" s="214"/>
      <c r="X681" s="214"/>
      <c r="Y681" s="214"/>
      <c r="Z681" s="214"/>
    </row>
    <row r="682" customFormat="false" ht="12.75" hidden="false" customHeight="true" outlineLevel="0" collapsed="false">
      <c r="A682" s="215"/>
      <c r="B682" s="215"/>
      <c r="C682" s="215"/>
      <c r="D682" s="214"/>
      <c r="E682" s="214"/>
      <c r="F682" s="249"/>
      <c r="G682" s="214"/>
      <c r="H682" s="214"/>
      <c r="I682" s="214"/>
      <c r="J682" s="214"/>
      <c r="K682" s="214"/>
      <c r="L682" s="214"/>
      <c r="M682" s="214"/>
      <c r="N682" s="214"/>
      <c r="O682" s="214"/>
      <c r="P682" s="214"/>
      <c r="Q682" s="214"/>
      <c r="R682" s="214"/>
      <c r="S682" s="214"/>
      <c r="T682" s="214"/>
      <c r="U682" s="214"/>
      <c r="V682" s="214"/>
      <c r="W682" s="214"/>
      <c r="X682" s="214"/>
      <c r="Y682" s="214"/>
      <c r="Z682" s="214"/>
    </row>
    <row r="683" customFormat="false" ht="12.75" hidden="false" customHeight="true" outlineLevel="0" collapsed="false">
      <c r="A683" s="215"/>
      <c r="B683" s="215"/>
      <c r="C683" s="215"/>
      <c r="D683" s="214"/>
      <c r="E683" s="214"/>
      <c r="F683" s="249"/>
      <c r="G683" s="214"/>
      <c r="H683" s="214"/>
      <c r="I683" s="214"/>
      <c r="J683" s="214"/>
      <c r="K683" s="214"/>
      <c r="L683" s="214"/>
      <c r="M683" s="214"/>
      <c r="N683" s="214"/>
      <c r="O683" s="214"/>
      <c r="P683" s="214"/>
      <c r="Q683" s="214"/>
      <c r="R683" s="214"/>
      <c r="S683" s="214"/>
      <c r="T683" s="214"/>
      <c r="U683" s="214"/>
      <c r="V683" s="214"/>
      <c r="W683" s="214"/>
      <c r="X683" s="214"/>
      <c r="Y683" s="214"/>
      <c r="Z683" s="214"/>
    </row>
    <row r="684" customFormat="false" ht="12.75" hidden="false" customHeight="true" outlineLevel="0" collapsed="false">
      <c r="A684" s="215"/>
      <c r="B684" s="215"/>
      <c r="C684" s="215"/>
      <c r="D684" s="214"/>
      <c r="E684" s="214"/>
      <c r="F684" s="249"/>
      <c r="G684" s="214"/>
      <c r="H684" s="214"/>
      <c r="I684" s="214"/>
      <c r="J684" s="214"/>
      <c r="K684" s="214"/>
      <c r="L684" s="214"/>
      <c r="M684" s="214"/>
      <c r="N684" s="214"/>
      <c r="O684" s="214"/>
      <c r="P684" s="214"/>
      <c r="Q684" s="214"/>
      <c r="R684" s="214"/>
      <c r="S684" s="214"/>
      <c r="T684" s="214"/>
      <c r="U684" s="214"/>
      <c r="V684" s="214"/>
      <c r="W684" s="214"/>
      <c r="X684" s="214"/>
      <c r="Y684" s="214"/>
      <c r="Z684" s="214"/>
    </row>
    <row r="685" customFormat="false" ht="12.75" hidden="false" customHeight="true" outlineLevel="0" collapsed="false">
      <c r="A685" s="215"/>
      <c r="B685" s="215"/>
      <c r="C685" s="215"/>
      <c r="D685" s="214"/>
      <c r="E685" s="214"/>
      <c r="F685" s="249"/>
      <c r="G685" s="214"/>
      <c r="H685" s="214"/>
      <c r="I685" s="214"/>
      <c r="J685" s="214"/>
      <c r="K685" s="214"/>
      <c r="L685" s="214"/>
      <c r="M685" s="214"/>
      <c r="N685" s="214"/>
      <c r="O685" s="214"/>
      <c r="P685" s="214"/>
      <c r="Q685" s="214"/>
      <c r="R685" s="214"/>
      <c r="S685" s="214"/>
      <c r="T685" s="214"/>
      <c r="U685" s="214"/>
      <c r="V685" s="214"/>
      <c r="W685" s="214"/>
      <c r="X685" s="214"/>
      <c r="Y685" s="214"/>
      <c r="Z685" s="214"/>
    </row>
    <row r="686" customFormat="false" ht="12.75" hidden="false" customHeight="true" outlineLevel="0" collapsed="false">
      <c r="A686" s="215"/>
      <c r="B686" s="215"/>
      <c r="C686" s="215"/>
      <c r="D686" s="214"/>
      <c r="E686" s="214"/>
      <c r="F686" s="249"/>
      <c r="G686" s="214"/>
      <c r="H686" s="214"/>
      <c r="I686" s="214"/>
      <c r="J686" s="214"/>
      <c r="K686" s="214"/>
      <c r="L686" s="214"/>
      <c r="M686" s="214"/>
      <c r="N686" s="214"/>
      <c r="O686" s="214"/>
      <c r="P686" s="214"/>
      <c r="Q686" s="214"/>
      <c r="R686" s="214"/>
      <c r="S686" s="214"/>
      <c r="T686" s="214"/>
      <c r="U686" s="214"/>
      <c r="V686" s="214"/>
      <c r="W686" s="214"/>
      <c r="X686" s="214"/>
      <c r="Y686" s="214"/>
      <c r="Z686" s="214"/>
    </row>
    <row r="687" customFormat="false" ht="12.75" hidden="false" customHeight="true" outlineLevel="0" collapsed="false">
      <c r="A687" s="215"/>
      <c r="B687" s="215"/>
      <c r="C687" s="215"/>
      <c r="D687" s="214"/>
      <c r="E687" s="214"/>
      <c r="F687" s="249"/>
      <c r="G687" s="214"/>
      <c r="H687" s="214"/>
      <c r="I687" s="214"/>
      <c r="J687" s="214"/>
      <c r="K687" s="214"/>
      <c r="L687" s="214"/>
      <c r="M687" s="214"/>
      <c r="N687" s="214"/>
      <c r="O687" s="214"/>
      <c r="P687" s="214"/>
      <c r="Q687" s="214"/>
      <c r="R687" s="214"/>
      <c r="S687" s="214"/>
      <c r="T687" s="214"/>
      <c r="U687" s="214"/>
      <c r="V687" s="214"/>
      <c r="W687" s="214"/>
      <c r="X687" s="214"/>
      <c r="Y687" s="214"/>
      <c r="Z687" s="214"/>
    </row>
    <row r="688" customFormat="false" ht="12.75" hidden="false" customHeight="true" outlineLevel="0" collapsed="false">
      <c r="A688" s="215"/>
      <c r="B688" s="215"/>
      <c r="C688" s="215"/>
      <c r="D688" s="214"/>
      <c r="E688" s="214"/>
      <c r="F688" s="249"/>
      <c r="G688" s="214"/>
      <c r="H688" s="214"/>
      <c r="I688" s="214"/>
      <c r="J688" s="214"/>
      <c r="K688" s="214"/>
      <c r="L688" s="214"/>
      <c r="M688" s="214"/>
      <c r="N688" s="214"/>
      <c r="O688" s="214"/>
      <c r="P688" s="214"/>
      <c r="Q688" s="214"/>
      <c r="R688" s="214"/>
      <c r="S688" s="214"/>
      <c r="T688" s="214"/>
      <c r="U688" s="214"/>
      <c r="V688" s="214"/>
      <c r="W688" s="214"/>
      <c r="X688" s="214"/>
      <c r="Y688" s="214"/>
      <c r="Z688" s="214"/>
    </row>
    <row r="689" customFormat="false" ht="12.75" hidden="false" customHeight="true" outlineLevel="0" collapsed="false">
      <c r="A689" s="215"/>
      <c r="B689" s="215"/>
      <c r="C689" s="215"/>
      <c r="D689" s="214"/>
      <c r="E689" s="214"/>
      <c r="F689" s="249"/>
      <c r="G689" s="214"/>
      <c r="H689" s="214"/>
      <c r="I689" s="214"/>
      <c r="J689" s="214"/>
      <c r="K689" s="214"/>
      <c r="L689" s="214"/>
      <c r="M689" s="214"/>
      <c r="N689" s="214"/>
      <c r="O689" s="214"/>
      <c r="P689" s="214"/>
      <c r="Q689" s="214"/>
      <c r="R689" s="214"/>
      <c r="S689" s="214"/>
      <c r="T689" s="214"/>
      <c r="U689" s="214"/>
      <c r="V689" s="214"/>
      <c r="W689" s="214"/>
      <c r="X689" s="214"/>
      <c r="Y689" s="214"/>
      <c r="Z689" s="214"/>
    </row>
    <row r="690" customFormat="false" ht="12.75" hidden="false" customHeight="true" outlineLevel="0" collapsed="false">
      <c r="A690" s="215"/>
      <c r="B690" s="215"/>
      <c r="C690" s="215"/>
      <c r="D690" s="214"/>
      <c r="E690" s="214"/>
      <c r="F690" s="249"/>
      <c r="G690" s="214"/>
      <c r="H690" s="214"/>
      <c r="I690" s="214"/>
      <c r="J690" s="214"/>
      <c r="K690" s="214"/>
      <c r="L690" s="214"/>
      <c r="M690" s="214"/>
      <c r="N690" s="214"/>
      <c r="O690" s="214"/>
      <c r="P690" s="214"/>
      <c r="Q690" s="214"/>
      <c r="R690" s="214"/>
      <c r="S690" s="214"/>
      <c r="T690" s="214"/>
      <c r="U690" s="214"/>
      <c r="V690" s="214"/>
      <c r="W690" s="214"/>
      <c r="X690" s="214"/>
      <c r="Y690" s="214"/>
      <c r="Z690" s="214"/>
    </row>
    <row r="691" customFormat="false" ht="12.75" hidden="false" customHeight="true" outlineLevel="0" collapsed="false">
      <c r="A691" s="215"/>
      <c r="B691" s="215"/>
      <c r="C691" s="215"/>
      <c r="D691" s="214"/>
      <c r="E691" s="214"/>
      <c r="F691" s="249"/>
      <c r="G691" s="214"/>
      <c r="H691" s="214"/>
      <c r="I691" s="214"/>
      <c r="J691" s="214"/>
      <c r="K691" s="214"/>
      <c r="L691" s="214"/>
      <c r="M691" s="214"/>
      <c r="N691" s="214"/>
      <c r="O691" s="214"/>
      <c r="P691" s="214"/>
      <c r="Q691" s="214"/>
      <c r="R691" s="214"/>
      <c r="S691" s="214"/>
      <c r="T691" s="214"/>
      <c r="U691" s="214"/>
      <c r="V691" s="214"/>
      <c r="W691" s="214"/>
      <c r="X691" s="214"/>
      <c r="Y691" s="214"/>
      <c r="Z691" s="214"/>
    </row>
    <row r="692" customFormat="false" ht="12.75" hidden="false" customHeight="true" outlineLevel="0" collapsed="false">
      <c r="A692" s="215"/>
      <c r="B692" s="215"/>
      <c r="C692" s="215"/>
      <c r="D692" s="214"/>
      <c r="E692" s="214"/>
      <c r="F692" s="249"/>
      <c r="G692" s="214"/>
      <c r="H692" s="214"/>
      <c r="I692" s="214"/>
      <c r="J692" s="214"/>
      <c r="K692" s="214"/>
      <c r="L692" s="214"/>
      <c r="M692" s="214"/>
      <c r="N692" s="214"/>
      <c r="O692" s="214"/>
      <c r="P692" s="214"/>
      <c r="Q692" s="214"/>
      <c r="R692" s="214"/>
      <c r="S692" s="214"/>
      <c r="T692" s="214"/>
      <c r="U692" s="214"/>
      <c r="V692" s="214"/>
      <c r="W692" s="214"/>
      <c r="X692" s="214"/>
      <c r="Y692" s="214"/>
      <c r="Z692" s="214"/>
    </row>
    <row r="693" customFormat="false" ht="12.75" hidden="false" customHeight="true" outlineLevel="0" collapsed="false">
      <c r="A693" s="215"/>
      <c r="B693" s="215"/>
      <c r="C693" s="215"/>
      <c r="D693" s="214"/>
      <c r="E693" s="214"/>
      <c r="F693" s="249"/>
      <c r="G693" s="214"/>
      <c r="H693" s="214"/>
      <c r="I693" s="214"/>
      <c r="J693" s="214"/>
      <c r="K693" s="214"/>
      <c r="L693" s="214"/>
      <c r="M693" s="214"/>
      <c r="N693" s="214"/>
      <c r="O693" s="214"/>
      <c r="P693" s="214"/>
      <c r="Q693" s="214"/>
      <c r="R693" s="214"/>
      <c r="S693" s="214"/>
      <c r="T693" s="214"/>
      <c r="U693" s="214"/>
      <c r="V693" s="214"/>
      <c r="W693" s="214"/>
      <c r="X693" s="214"/>
      <c r="Y693" s="214"/>
      <c r="Z693" s="214"/>
    </row>
    <row r="694" customFormat="false" ht="12.75" hidden="false" customHeight="true" outlineLevel="0" collapsed="false">
      <c r="A694" s="215"/>
      <c r="B694" s="215"/>
      <c r="C694" s="215"/>
      <c r="D694" s="214"/>
      <c r="E694" s="214"/>
      <c r="F694" s="249"/>
      <c r="G694" s="214"/>
      <c r="H694" s="214"/>
      <c r="I694" s="214"/>
      <c r="J694" s="214"/>
      <c r="K694" s="214"/>
      <c r="L694" s="214"/>
      <c r="M694" s="214"/>
      <c r="N694" s="214"/>
      <c r="O694" s="214"/>
      <c r="P694" s="214"/>
      <c r="Q694" s="214"/>
      <c r="R694" s="214"/>
      <c r="S694" s="214"/>
      <c r="T694" s="214"/>
      <c r="U694" s="214"/>
      <c r="V694" s="214"/>
      <c r="W694" s="214"/>
      <c r="X694" s="214"/>
      <c r="Y694" s="214"/>
      <c r="Z694" s="214"/>
    </row>
    <row r="695" customFormat="false" ht="12.75" hidden="false" customHeight="true" outlineLevel="0" collapsed="false">
      <c r="A695" s="215"/>
      <c r="B695" s="215"/>
      <c r="C695" s="215"/>
      <c r="D695" s="214"/>
      <c r="E695" s="214"/>
      <c r="F695" s="249"/>
      <c r="G695" s="214"/>
      <c r="H695" s="214"/>
      <c r="I695" s="214"/>
      <c r="J695" s="214"/>
      <c r="K695" s="214"/>
      <c r="L695" s="214"/>
      <c r="M695" s="214"/>
      <c r="N695" s="214"/>
      <c r="O695" s="214"/>
      <c r="P695" s="214"/>
      <c r="Q695" s="214"/>
      <c r="R695" s="214"/>
      <c r="S695" s="214"/>
      <c r="T695" s="214"/>
      <c r="U695" s="214"/>
      <c r="V695" s="214"/>
      <c r="W695" s="214"/>
      <c r="X695" s="214"/>
      <c r="Y695" s="214"/>
      <c r="Z695" s="214"/>
    </row>
    <row r="696" customFormat="false" ht="12.75" hidden="false" customHeight="true" outlineLevel="0" collapsed="false">
      <c r="A696" s="215"/>
      <c r="B696" s="215"/>
      <c r="C696" s="215"/>
      <c r="D696" s="214"/>
      <c r="E696" s="214"/>
      <c r="F696" s="249"/>
      <c r="G696" s="214"/>
      <c r="H696" s="214"/>
      <c r="I696" s="214"/>
      <c r="J696" s="214"/>
      <c r="K696" s="214"/>
      <c r="L696" s="214"/>
      <c r="M696" s="214"/>
      <c r="N696" s="214"/>
      <c r="O696" s="214"/>
      <c r="P696" s="214"/>
      <c r="Q696" s="214"/>
      <c r="R696" s="214"/>
      <c r="S696" s="214"/>
      <c r="T696" s="214"/>
      <c r="U696" s="214"/>
      <c r="V696" s="214"/>
      <c r="W696" s="214"/>
      <c r="X696" s="214"/>
      <c r="Y696" s="214"/>
      <c r="Z696" s="214"/>
    </row>
    <row r="697" customFormat="false" ht="12.75" hidden="false" customHeight="true" outlineLevel="0" collapsed="false">
      <c r="A697" s="215"/>
      <c r="B697" s="215"/>
      <c r="C697" s="215"/>
      <c r="D697" s="214"/>
      <c r="E697" s="214"/>
      <c r="F697" s="249"/>
      <c r="G697" s="214"/>
      <c r="H697" s="214"/>
      <c r="I697" s="214"/>
      <c r="J697" s="214"/>
      <c r="K697" s="214"/>
      <c r="L697" s="214"/>
      <c r="M697" s="214"/>
      <c r="N697" s="214"/>
      <c r="O697" s="214"/>
      <c r="P697" s="214"/>
      <c r="Q697" s="214"/>
      <c r="R697" s="214"/>
      <c r="S697" s="214"/>
      <c r="T697" s="214"/>
      <c r="U697" s="214"/>
      <c r="V697" s="214"/>
      <c r="W697" s="214"/>
      <c r="X697" s="214"/>
      <c r="Y697" s="214"/>
      <c r="Z697" s="214"/>
    </row>
    <row r="698" customFormat="false" ht="12.75" hidden="false" customHeight="true" outlineLevel="0" collapsed="false">
      <c r="A698" s="215"/>
      <c r="B698" s="215"/>
      <c r="C698" s="215"/>
      <c r="D698" s="214"/>
      <c r="E698" s="214"/>
      <c r="F698" s="249"/>
      <c r="G698" s="214"/>
      <c r="H698" s="214"/>
      <c r="I698" s="214"/>
      <c r="J698" s="214"/>
      <c r="K698" s="214"/>
      <c r="L698" s="214"/>
      <c r="M698" s="214"/>
      <c r="N698" s="214"/>
      <c r="O698" s="214"/>
      <c r="P698" s="214"/>
      <c r="Q698" s="214"/>
      <c r="R698" s="214"/>
      <c r="S698" s="214"/>
      <c r="T698" s="214"/>
      <c r="U698" s="214"/>
      <c r="V698" s="214"/>
      <c r="W698" s="214"/>
      <c r="X698" s="214"/>
      <c r="Y698" s="214"/>
      <c r="Z698" s="214"/>
    </row>
    <row r="699" customFormat="false" ht="12.75" hidden="false" customHeight="true" outlineLevel="0" collapsed="false">
      <c r="A699" s="215"/>
      <c r="B699" s="215"/>
      <c r="C699" s="215"/>
      <c r="D699" s="214"/>
      <c r="E699" s="214"/>
      <c r="F699" s="249"/>
      <c r="G699" s="214"/>
      <c r="H699" s="214"/>
      <c r="I699" s="214"/>
      <c r="J699" s="214"/>
      <c r="K699" s="214"/>
      <c r="L699" s="214"/>
      <c r="M699" s="214"/>
      <c r="N699" s="214"/>
      <c r="O699" s="214"/>
      <c r="P699" s="214"/>
      <c r="Q699" s="214"/>
      <c r="R699" s="214"/>
      <c r="S699" s="214"/>
      <c r="T699" s="214"/>
      <c r="U699" s="214"/>
      <c r="V699" s="214"/>
      <c r="W699" s="214"/>
      <c r="X699" s="214"/>
      <c r="Y699" s="214"/>
      <c r="Z699" s="214"/>
    </row>
    <row r="700" customFormat="false" ht="12.75" hidden="false" customHeight="true" outlineLevel="0" collapsed="false">
      <c r="A700" s="215"/>
      <c r="B700" s="215"/>
      <c r="C700" s="215"/>
      <c r="D700" s="214"/>
      <c r="E700" s="214"/>
      <c r="F700" s="249"/>
      <c r="G700" s="214"/>
      <c r="H700" s="214"/>
      <c r="I700" s="214"/>
      <c r="J700" s="214"/>
      <c r="K700" s="214"/>
      <c r="L700" s="214"/>
      <c r="M700" s="214"/>
      <c r="N700" s="214"/>
      <c r="O700" s="214"/>
      <c r="P700" s="214"/>
      <c r="Q700" s="214"/>
      <c r="R700" s="214"/>
      <c r="S700" s="214"/>
      <c r="T700" s="214"/>
      <c r="U700" s="214"/>
      <c r="V700" s="214"/>
      <c r="W700" s="214"/>
      <c r="X700" s="214"/>
      <c r="Y700" s="214"/>
      <c r="Z700" s="214"/>
    </row>
    <row r="701" customFormat="false" ht="12.75" hidden="false" customHeight="true" outlineLevel="0" collapsed="false">
      <c r="A701" s="215"/>
      <c r="B701" s="215"/>
      <c r="C701" s="215"/>
      <c r="D701" s="214"/>
      <c r="E701" s="214"/>
      <c r="F701" s="249"/>
      <c r="G701" s="214"/>
      <c r="H701" s="214"/>
      <c r="I701" s="214"/>
      <c r="J701" s="214"/>
      <c r="K701" s="214"/>
      <c r="L701" s="214"/>
      <c r="M701" s="214"/>
      <c r="N701" s="214"/>
      <c r="O701" s="214"/>
      <c r="P701" s="214"/>
      <c r="Q701" s="214"/>
      <c r="R701" s="214"/>
      <c r="S701" s="214"/>
      <c r="T701" s="214"/>
      <c r="U701" s="214"/>
      <c r="V701" s="214"/>
      <c r="W701" s="214"/>
      <c r="X701" s="214"/>
      <c r="Y701" s="214"/>
      <c r="Z701" s="214"/>
    </row>
    <row r="702" customFormat="false" ht="12.75" hidden="false" customHeight="true" outlineLevel="0" collapsed="false">
      <c r="A702" s="215"/>
      <c r="B702" s="215"/>
      <c r="C702" s="215"/>
      <c r="D702" s="214"/>
      <c r="E702" s="214"/>
      <c r="F702" s="249"/>
      <c r="G702" s="214"/>
      <c r="H702" s="214"/>
      <c r="I702" s="214"/>
      <c r="J702" s="214"/>
      <c r="K702" s="214"/>
      <c r="L702" s="214"/>
      <c r="M702" s="214"/>
      <c r="N702" s="214"/>
      <c r="O702" s="214"/>
      <c r="P702" s="214"/>
      <c r="Q702" s="214"/>
      <c r="R702" s="214"/>
      <c r="S702" s="214"/>
      <c r="T702" s="214"/>
      <c r="U702" s="214"/>
      <c r="V702" s="214"/>
      <c r="W702" s="214"/>
      <c r="X702" s="214"/>
      <c r="Y702" s="214"/>
      <c r="Z702" s="214"/>
    </row>
    <row r="703" customFormat="false" ht="12.75" hidden="false" customHeight="true" outlineLevel="0" collapsed="false">
      <c r="A703" s="215"/>
      <c r="B703" s="215"/>
      <c r="C703" s="215"/>
      <c r="D703" s="214"/>
      <c r="E703" s="214"/>
      <c r="F703" s="249"/>
      <c r="G703" s="214"/>
      <c r="H703" s="214"/>
      <c r="I703" s="214"/>
      <c r="J703" s="214"/>
      <c r="K703" s="214"/>
      <c r="L703" s="214"/>
      <c r="M703" s="214"/>
      <c r="N703" s="214"/>
      <c r="O703" s="214"/>
      <c r="P703" s="214"/>
      <c r="Q703" s="214"/>
      <c r="R703" s="214"/>
      <c r="S703" s="214"/>
      <c r="T703" s="214"/>
      <c r="U703" s="214"/>
      <c r="V703" s="214"/>
      <c r="W703" s="214"/>
      <c r="X703" s="214"/>
      <c r="Y703" s="214"/>
      <c r="Z703" s="214"/>
    </row>
    <row r="704" customFormat="false" ht="12.75" hidden="false" customHeight="true" outlineLevel="0" collapsed="false">
      <c r="A704" s="215"/>
      <c r="B704" s="215"/>
      <c r="C704" s="215"/>
      <c r="D704" s="214"/>
      <c r="E704" s="214"/>
      <c r="F704" s="249"/>
      <c r="G704" s="214"/>
      <c r="H704" s="214"/>
      <c r="I704" s="214"/>
      <c r="J704" s="214"/>
      <c r="K704" s="214"/>
      <c r="L704" s="214"/>
      <c r="M704" s="214"/>
      <c r="N704" s="214"/>
      <c r="O704" s="214"/>
      <c r="P704" s="214"/>
      <c r="Q704" s="214"/>
      <c r="R704" s="214"/>
      <c r="S704" s="214"/>
      <c r="T704" s="214"/>
      <c r="U704" s="214"/>
      <c r="V704" s="214"/>
      <c r="W704" s="214"/>
      <c r="X704" s="214"/>
      <c r="Y704" s="214"/>
      <c r="Z704" s="214"/>
    </row>
    <row r="705" customFormat="false" ht="12.75" hidden="false" customHeight="true" outlineLevel="0" collapsed="false">
      <c r="A705" s="215"/>
      <c r="B705" s="215"/>
      <c r="C705" s="215"/>
      <c r="D705" s="214"/>
      <c r="E705" s="214"/>
      <c r="F705" s="249"/>
      <c r="G705" s="214"/>
      <c r="H705" s="214"/>
      <c r="I705" s="214"/>
      <c r="J705" s="214"/>
      <c r="K705" s="214"/>
      <c r="L705" s="214"/>
      <c r="M705" s="214"/>
      <c r="N705" s="214"/>
      <c r="O705" s="214"/>
      <c r="P705" s="214"/>
      <c r="Q705" s="214"/>
      <c r="R705" s="214"/>
      <c r="S705" s="214"/>
      <c r="T705" s="214"/>
      <c r="U705" s="214"/>
      <c r="V705" s="214"/>
      <c r="W705" s="214"/>
      <c r="X705" s="214"/>
      <c r="Y705" s="214"/>
      <c r="Z705" s="214"/>
    </row>
    <row r="706" customFormat="false" ht="12.75" hidden="false" customHeight="true" outlineLevel="0" collapsed="false">
      <c r="A706" s="215"/>
      <c r="B706" s="215"/>
      <c r="C706" s="215"/>
      <c r="D706" s="214"/>
      <c r="E706" s="214"/>
      <c r="F706" s="249"/>
      <c r="G706" s="214"/>
      <c r="H706" s="214"/>
      <c r="I706" s="214"/>
      <c r="J706" s="214"/>
      <c r="K706" s="214"/>
      <c r="L706" s="214"/>
      <c r="M706" s="214"/>
      <c r="N706" s="214"/>
      <c r="O706" s="214"/>
      <c r="P706" s="214"/>
      <c r="Q706" s="214"/>
      <c r="R706" s="214"/>
      <c r="S706" s="214"/>
      <c r="T706" s="214"/>
      <c r="U706" s="214"/>
      <c r="V706" s="214"/>
      <c r="W706" s="214"/>
      <c r="X706" s="214"/>
      <c r="Y706" s="214"/>
      <c r="Z706" s="214"/>
    </row>
    <row r="707" customFormat="false" ht="12.75" hidden="false" customHeight="true" outlineLevel="0" collapsed="false">
      <c r="A707" s="215"/>
      <c r="B707" s="215"/>
      <c r="C707" s="215"/>
      <c r="D707" s="214"/>
      <c r="E707" s="214"/>
      <c r="F707" s="249"/>
      <c r="G707" s="214"/>
      <c r="H707" s="214"/>
      <c r="I707" s="214"/>
      <c r="J707" s="214"/>
      <c r="K707" s="214"/>
      <c r="L707" s="214"/>
      <c r="M707" s="214"/>
      <c r="N707" s="214"/>
      <c r="O707" s="214"/>
      <c r="P707" s="214"/>
      <c r="Q707" s="214"/>
      <c r="R707" s="214"/>
      <c r="S707" s="214"/>
      <c r="T707" s="214"/>
      <c r="U707" s="214"/>
      <c r="V707" s="214"/>
      <c r="W707" s="214"/>
      <c r="X707" s="214"/>
      <c r="Y707" s="214"/>
      <c r="Z707" s="214"/>
    </row>
    <row r="708" customFormat="false" ht="12.75" hidden="false" customHeight="true" outlineLevel="0" collapsed="false">
      <c r="A708" s="215"/>
      <c r="B708" s="215"/>
      <c r="C708" s="215"/>
      <c r="D708" s="214"/>
      <c r="E708" s="214"/>
      <c r="F708" s="249"/>
      <c r="G708" s="214"/>
      <c r="H708" s="214"/>
      <c r="I708" s="214"/>
      <c r="J708" s="214"/>
      <c r="K708" s="214"/>
      <c r="L708" s="214"/>
      <c r="M708" s="214"/>
      <c r="N708" s="214"/>
      <c r="O708" s="214"/>
      <c r="P708" s="214"/>
      <c r="Q708" s="214"/>
      <c r="R708" s="214"/>
      <c r="S708" s="214"/>
      <c r="T708" s="214"/>
      <c r="U708" s="214"/>
      <c r="V708" s="214"/>
      <c r="W708" s="214"/>
      <c r="X708" s="214"/>
      <c r="Y708" s="214"/>
      <c r="Z708" s="214"/>
    </row>
    <row r="709" customFormat="false" ht="12.75" hidden="false" customHeight="true" outlineLevel="0" collapsed="false">
      <c r="A709" s="215"/>
      <c r="B709" s="215"/>
      <c r="C709" s="215"/>
      <c r="D709" s="214"/>
      <c r="E709" s="214"/>
      <c r="F709" s="249"/>
      <c r="G709" s="214"/>
      <c r="H709" s="214"/>
      <c r="I709" s="214"/>
      <c r="J709" s="214"/>
      <c r="K709" s="214"/>
      <c r="L709" s="214"/>
      <c r="M709" s="214"/>
      <c r="N709" s="214"/>
      <c r="O709" s="214"/>
      <c r="P709" s="214"/>
      <c r="Q709" s="214"/>
      <c r="R709" s="214"/>
      <c r="S709" s="214"/>
      <c r="T709" s="214"/>
      <c r="U709" s="214"/>
      <c r="V709" s="214"/>
      <c r="W709" s="214"/>
      <c r="X709" s="214"/>
      <c r="Y709" s="214"/>
      <c r="Z709" s="214"/>
    </row>
    <row r="710" customFormat="false" ht="12.75" hidden="false" customHeight="true" outlineLevel="0" collapsed="false">
      <c r="A710" s="215"/>
      <c r="B710" s="215"/>
      <c r="C710" s="215"/>
      <c r="D710" s="214"/>
      <c r="E710" s="214"/>
      <c r="F710" s="249"/>
      <c r="G710" s="214"/>
      <c r="H710" s="214"/>
      <c r="I710" s="214"/>
      <c r="J710" s="214"/>
      <c r="K710" s="214"/>
      <c r="L710" s="214"/>
      <c r="M710" s="214"/>
      <c r="N710" s="214"/>
      <c r="O710" s="214"/>
      <c r="P710" s="214"/>
      <c r="Q710" s="214"/>
      <c r="R710" s="214"/>
      <c r="S710" s="214"/>
      <c r="T710" s="214"/>
      <c r="U710" s="214"/>
      <c r="V710" s="214"/>
      <c r="W710" s="214"/>
      <c r="X710" s="214"/>
      <c r="Y710" s="214"/>
      <c r="Z710" s="214"/>
    </row>
    <row r="711" customFormat="false" ht="12.75" hidden="false" customHeight="true" outlineLevel="0" collapsed="false">
      <c r="A711" s="215"/>
      <c r="B711" s="215"/>
      <c r="C711" s="215"/>
      <c r="D711" s="214"/>
      <c r="E711" s="214"/>
      <c r="F711" s="249"/>
      <c r="G711" s="214"/>
      <c r="H711" s="214"/>
      <c r="I711" s="214"/>
      <c r="J711" s="214"/>
      <c r="K711" s="214"/>
      <c r="L711" s="214"/>
      <c r="M711" s="214"/>
      <c r="N711" s="214"/>
      <c r="O711" s="214"/>
      <c r="P711" s="214"/>
      <c r="Q711" s="214"/>
      <c r="R711" s="214"/>
      <c r="S711" s="214"/>
      <c r="T711" s="214"/>
      <c r="U711" s="214"/>
      <c r="V711" s="214"/>
      <c r="W711" s="214"/>
      <c r="X711" s="214"/>
      <c r="Y711" s="214"/>
      <c r="Z711" s="214"/>
    </row>
    <row r="712" customFormat="false" ht="12.75" hidden="false" customHeight="true" outlineLevel="0" collapsed="false">
      <c r="A712" s="215"/>
      <c r="B712" s="215"/>
      <c r="C712" s="215"/>
      <c r="D712" s="214"/>
      <c r="E712" s="214"/>
      <c r="F712" s="249"/>
      <c r="G712" s="214"/>
      <c r="H712" s="214"/>
      <c r="I712" s="214"/>
      <c r="J712" s="214"/>
      <c r="K712" s="214"/>
      <c r="L712" s="214"/>
      <c r="M712" s="214"/>
      <c r="N712" s="214"/>
      <c r="O712" s="214"/>
      <c r="P712" s="214"/>
      <c r="Q712" s="214"/>
      <c r="R712" s="214"/>
      <c r="S712" s="214"/>
      <c r="T712" s="214"/>
      <c r="U712" s="214"/>
      <c r="V712" s="214"/>
      <c r="W712" s="214"/>
      <c r="X712" s="214"/>
      <c r="Y712" s="214"/>
      <c r="Z712" s="214"/>
    </row>
    <row r="713" customFormat="false" ht="12.75" hidden="false" customHeight="true" outlineLevel="0" collapsed="false">
      <c r="A713" s="215"/>
      <c r="B713" s="215"/>
      <c r="C713" s="215"/>
      <c r="D713" s="214"/>
      <c r="E713" s="214"/>
      <c r="F713" s="249"/>
      <c r="G713" s="214"/>
      <c r="H713" s="214"/>
      <c r="I713" s="214"/>
      <c r="J713" s="214"/>
      <c r="K713" s="214"/>
      <c r="L713" s="214"/>
      <c r="M713" s="214"/>
      <c r="N713" s="214"/>
      <c r="O713" s="214"/>
      <c r="P713" s="214"/>
      <c r="Q713" s="214"/>
      <c r="R713" s="214"/>
      <c r="S713" s="214"/>
      <c r="T713" s="214"/>
      <c r="U713" s="214"/>
      <c r="V713" s="214"/>
      <c r="W713" s="214"/>
      <c r="X713" s="214"/>
      <c r="Y713" s="214"/>
      <c r="Z713" s="214"/>
    </row>
    <row r="714" customFormat="false" ht="12.75" hidden="false" customHeight="true" outlineLevel="0" collapsed="false">
      <c r="A714" s="215"/>
      <c r="B714" s="215"/>
      <c r="C714" s="215"/>
      <c r="D714" s="214"/>
      <c r="E714" s="214"/>
      <c r="F714" s="249"/>
      <c r="G714" s="214"/>
      <c r="H714" s="214"/>
      <c r="I714" s="214"/>
      <c r="J714" s="214"/>
      <c r="K714" s="214"/>
      <c r="L714" s="214"/>
      <c r="M714" s="214"/>
      <c r="N714" s="214"/>
      <c r="O714" s="214"/>
      <c r="P714" s="214"/>
      <c r="Q714" s="214"/>
      <c r="R714" s="214"/>
      <c r="S714" s="214"/>
      <c r="T714" s="214"/>
      <c r="U714" s="214"/>
      <c r="V714" s="214"/>
      <c r="W714" s="214"/>
      <c r="X714" s="214"/>
      <c r="Y714" s="214"/>
      <c r="Z714" s="214"/>
    </row>
    <row r="715" customFormat="false" ht="12.75" hidden="false" customHeight="true" outlineLevel="0" collapsed="false">
      <c r="A715" s="215"/>
      <c r="B715" s="215"/>
      <c r="C715" s="215"/>
      <c r="D715" s="214"/>
      <c r="E715" s="214"/>
      <c r="F715" s="249"/>
      <c r="G715" s="214"/>
      <c r="H715" s="214"/>
      <c r="I715" s="214"/>
      <c r="J715" s="214"/>
      <c r="K715" s="214"/>
      <c r="L715" s="214"/>
      <c r="M715" s="214"/>
      <c r="N715" s="214"/>
      <c r="O715" s="214"/>
      <c r="P715" s="214"/>
      <c r="Q715" s="214"/>
      <c r="R715" s="214"/>
      <c r="S715" s="214"/>
      <c r="T715" s="214"/>
      <c r="U715" s="214"/>
      <c r="V715" s="214"/>
      <c r="W715" s="214"/>
      <c r="X715" s="214"/>
      <c r="Y715" s="214"/>
      <c r="Z715" s="214"/>
    </row>
    <row r="716" customFormat="false" ht="12.75" hidden="false" customHeight="true" outlineLevel="0" collapsed="false">
      <c r="A716" s="215"/>
      <c r="B716" s="215"/>
      <c r="C716" s="215"/>
      <c r="D716" s="214"/>
      <c r="E716" s="214"/>
      <c r="F716" s="249"/>
      <c r="G716" s="214"/>
      <c r="H716" s="214"/>
      <c r="I716" s="214"/>
      <c r="J716" s="214"/>
      <c r="K716" s="214"/>
      <c r="L716" s="214"/>
      <c r="M716" s="214"/>
      <c r="N716" s="214"/>
      <c r="O716" s="214"/>
      <c r="P716" s="214"/>
      <c r="Q716" s="214"/>
      <c r="R716" s="214"/>
      <c r="S716" s="214"/>
      <c r="T716" s="214"/>
      <c r="U716" s="214"/>
      <c r="V716" s="214"/>
      <c r="W716" s="214"/>
      <c r="X716" s="214"/>
      <c r="Y716" s="214"/>
      <c r="Z716" s="214"/>
    </row>
    <row r="717" customFormat="false" ht="12.75" hidden="false" customHeight="true" outlineLevel="0" collapsed="false">
      <c r="A717" s="215"/>
      <c r="B717" s="215"/>
      <c r="C717" s="215"/>
      <c r="D717" s="214"/>
      <c r="E717" s="214"/>
      <c r="F717" s="249"/>
      <c r="G717" s="214"/>
      <c r="H717" s="214"/>
      <c r="I717" s="214"/>
      <c r="J717" s="214"/>
      <c r="K717" s="214"/>
      <c r="L717" s="214"/>
      <c r="M717" s="214"/>
      <c r="N717" s="214"/>
      <c r="O717" s="214"/>
      <c r="P717" s="214"/>
      <c r="Q717" s="214"/>
      <c r="R717" s="214"/>
      <c r="S717" s="214"/>
      <c r="T717" s="214"/>
      <c r="U717" s="214"/>
      <c r="V717" s="214"/>
      <c r="W717" s="214"/>
      <c r="X717" s="214"/>
      <c r="Y717" s="214"/>
      <c r="Z717" s="214"/>
    </row>
    <row r="718" customFormat="false" ht="12.75" hidden="false" customHeight="true" outlineLevel="0" collapsed="false">
      <c r="A718" s="215"/>
      <c r="B718" s="215"/>
      <c r="C718" s="215"/>
      <c r="D718" s="214"/>
      <c r="E718" s="214"/>
      <c r="F718" s="249"/>
      <c r="G718" s="214"/>
      <c r="H718" s="214"/>
      <c r="I718" s="214"/>
      <c r="J718" s="214"/>
      <c r="K718" s="214"/>
      <c r="L718" s="214"/>
      <c r="M718" s="214"/>
      <c r="N718" s="214"/>
      <c r="O718" s="214"/>
      <c r="P718" s="214"/>
      <c r="Q718" s="214"/>
      <c r="R718" s="214"/>
      <c r="S718" s="214"/>
      <c r="T718" s="214"/>
      <c r="U718" s="214"/>
      <c r="V718" s="214"/>
      <c r="W718" s="214"/>
      <c r="X718" s="214"/>
      <c r="Y718" s="214"/>
      <c r="Z718" s="214"/>
    </row>
    <row r="719" customFormat="false" ht="12.75" hidden="false" customHeight="true" outlineLevel="0" collapsed="false">
      <c r="A719" s="215"/>
      <c r="B719" s="215"/>
      <c r="C719" s="215"/>
      <c r="D719" s="214"/>
      <c r="E719" s="214"/>
      <c r="F719" s="249"/>
      <c r="G719" s="214"/>
      <c r="H719" s="214"/>
      <c r="I719" s="214"/>
      <c r="J719" s="214"/>
      <c r="K719" s="214"/>
      <c r="L719" s="214"/>
      <c r="M719" s="214"/>
      <c r="N719" s="214"/>
      <c r="O719" s="214"/>
      <c r="P719" s="214"/>
      <c r="Q719" s="214"/>
      <c r="R719" s="214"/>
      <c r="S719" s="214"/>
      <c r="T719" s="214"/>
      <c r="U719" s="214"/>
      <c r="V719" s="214"/>
      <c r="W719" s="214"/>
      <c r="X719" s="214"/>
      <c r="Y719" s="214"/>
      <c r="Z719" s="214"/>
    </row>
    <row r="720" customFormat="false" ht="12.75" hidden="false" customHeight="true" outlineLevel="0" collapsed="false">
      <c r="A720" s="215"/>
      <c r="B720" s="215"/>
      <c r="C720" s="215"/>
      <c r="D720" s="214"/>
      <c r="E720" s="214"/>
      <c r="F720" s="249"/>
      <c r="G720" s="214"/>
      <c r="H720" s="214"/>
      <c r="I720" s="214"/>
      <c r="J720" s="214"/>
      <c r="K720" s="214"/>
      <c r="L720" s="214"/>
      <c r="M720" s="214"/>
      <c r="N720" s="214"/>
      <c r="O720" s="214"/>
      <c r="P720" s="214"/>
      <c r="Q720" s="214"/>
      <c r="R720" s="214"/>
      <c r="S720" s="214"/>
      <c r="T720" s="214"/>
      <c r="U720" s="214"/>
      <c r="V720" s="214"/>
      <c r="W720" s="214"/>
      <c r="X720" s="214"/>
      <c r="Y720" s="214"/>
      <c r="Z720" s="214"/>
    </row>
    <row r="721" customFormat="false" ht="12.75" hidden="false" customHeight="true" outlineLevel="0" collapsed="false">
      <c r="A721" s="215"/>
      <c r="B721" s="215"/>
      <c r="C721" s="215"/>
      <c r="D721" s="214"/>
      <c r="E721" s="214"/>
      <c r="F721" s="249"/>
      <c r="G721" s="214"/>
      <c r="H721" s="214"/>
      <c r="I721" s="214"/>
      <c r="J721" s="214"/>
      <c r="K721" s="214"/>
      <c r="L721" s="214"/>
      <c r="M721" s="214"/>
      <c r="N721" s="214"/>
      <c r="O721" s="214"/>
      <c r="P721" s="214"/>
      <c r="Q721" s="214"/>
      <c r="R721" s="214"/>
      <c r="S721" s="214"/>
      <c r="T721" s="214"/>
      <c r="U721" s="214"/>
      <c r="V721" s="214"/>
      <c r="W721" s="214"/>
      <c r="X721" s="214"/>
      <c r="Y721" s="214"/>
      <c r="Z721" s="214"/>
    </row>
    <row r="722" customFormat="false" ht="12.75" hidden="false" customHeight="true" outlineLevel="0" collapsed="false">
      <c r="A722" s="215"/>
      <c r="B722" s="215"/>
      <c r="C722" s="215"/>
      <c r="D722" s="214"/>
      <c r="E722" s="214"/>
      <c r="F722" s="249"/>
      <c r="G722" s="214"/>
      <c r="H722" s="214"/>
      <c r="I722" s="214"/>
      <c r="J722" s="214"/>
      <c r="K722" s="214"/>
      <c r="L722" s="214"/>
      <c r="M722" s="214"/>
      <c r="N722" s="214"/>
      <c r="O722" s="214"/>
      <c r="P722" s="214"/>
      <c r="Q722" s="214"/>
      <c r="R722" s="214"/>
      <c r="S722" s="214"/>
      <c r="T722" s="214"/>
      <c r="U722" s="214"/>
      <c r="V722" s="214"/>
      <c r="W722" s="214"/>
      <c r="X722" s="214"/>
      <c r="Y722" s="214"/>
      <c r="Z722" s="214"/>
    </row>
    <row r="723" customFormat="false" ht="12.75" hidden="false" customHeight="true" outlineLevel="0" collapsed="false">
      <c r="A723" s="215"/>
      <c r="B723" s="215"/>
      <c r="C723" s="215"/>
      <c r="D723" s="214"/>
      <c r="E723" s="214"/>
      <c r="F723" s="249"/>
      <c r="G723" s="214"/>
      <c r="H723" s="214"/>
      <c r="I723" s="214"/>
      <c r="J723" s="214"/>
      <c r="K723" s="214"/>
      <c r="L723" s="214"/>
      <c r="M723" s="214"/>
      <c r="N723" s="214"/>
      <c r="O723" s="214"/>
      <c r="P723" s="214"/>
      <c r="Q723" s="214"/>
      <c r="R723" s="214"/>
      <c r="S723" s="214"/>
      <c r="T723" s="214"/>
      <c r="U723" s="214"/>
      <c r="V723" s="214"/>
      <c r="W723" s="214"/>
      <c r="X723" s="214"/>
      <c r="Y723" s="214"/>
      <c r="Z723" s="214"/>
    </row>
    <row r="724" customFormat="false" ht="12.75" hidden="false" customHeight="true" outlineLevel="0" collapsed="false">
      <c r="A724" s="215"/>
      <c r="B724" s="215"/>
      <c r="C724" s="215"/>
      <c r="D724" s="214"/>
      <c r="E724" s="214"/>
      <c r="F724" s="249"/>
      <c r="G724" s="214"/>
      <c r="H724" s="214"/>
      <c r="I724" s="214"/>
      <c r="J724" s="214"/>
      <c r="K724" s="214"/>
      <c r="L724" s="214"/>
      <c r="M724" s="214"/>
      <c r="N724" s="214"/>
      <c r="O724" s="214"/>
      <c r="P724" s="214"/>
      <c r="Q724" s="214"/>
      <c r="R724" s="214"/>
      <c r="S724" s="214"/>
      <c r="T724" s="214"/>
      <c r="U724" s="214"/>
      <c r="V724" s="214"/>
      <c r="W724" s="214"/>
      <c r="X724" s="214"/>
      <c r="Y724" s="214"/>
      <c r="Z724" s="214"/>
    </row>
    <row r="725" customFormat="false" ht="12.75" hidden="false" customHeight="true" outlineLevel="0" collapsed="false">
      <c r="A725" s="215"/>
      <c r="B725" s="215"/>
      <c r="C725" s="215"/>
      <c r="D725" s="214"/>
      <c r="E725" s="214"/>
      <c r="F725" s="249"/>
      <c r="G725" s="214"/>
      <c r="H725" s="214"/>
      <c r="I725" s="214"/>
      <c r="J725" s="214"/>
      <c r="K725" s="214"/>
      <c r="L725" s="214"/>
      <c r="M725" s="214"/>
      <c r="N725" s="214"/>
      <c r="O725" s="214"/>
      <c r="P725" s="214"/>
      <c r="Q725" s="214"/>
      <c r="R725" s="214"/>
      <c r="S725" s="214"/>
      <c r="T725" s="214"/>
      <c r="U725" s="214"/>
      <c r="V725" s="214"/>
      <c r="W725" s="214"/>
      <c r="X725" s="214"/>
      <c r="Y725" s="214"/>
      <c r="Z725" s="214"/>
    </row>
    <row r="726" customFormat="false" ht="12.75" hidden="false" customHeight="true" outlineLevel="0" collapsed="false">
      <c r="A726" s="215"/>
      <c r="B726" s="215"/>
      <c r="C726" s="215"/>
      <c r="D726" s="214"/>
      <c r="E726" s="214"/>
      <c r="F726" s="249"/>
      <c r="G726" s="214"/>
      <c r="H726" s="214"/>
      <c r="I726" s="214"/>
      <c r="J726" s="214"/>
      <c r="K726" s="214"/>
      <c r="L726" s="214"/>
      <c r="M726" s="214"/>
      <c r="N726" s="214"/>
      <c r="O726" s="214"/>
      <c r="P726" s="214"/>
      <c r="Q726" s="214"/>
      <c r="R726" s="214"/>
      <c r="S726" s="214"/>
      <c r="T726" s="214"/>
      <c r="U726" s="214"/>
      <c r="V726" s="214"/>
      <c r="W726" s="214"/>
      <c r="X726" s="214"/>
      <c r="Y726" s="214"/>
      <c r="Z726" s="214"/>
    </row>
    <row r="727" customFormat="false" ht="12.75" hidden="false" customHeight="true" outlineLevel="0" collapsed="false">
      <c r="A727" s="215"/>
      <c r="B727" s="215"/>
      <c r="C727" s="215"/>
      <c r="D727" s="214"/>
      <c r="E727" s="214"/>
      <c r="F727" s="249"/>
      <c r="G727" s="214"/>
      <c r="H727" s="214"/>
      <c r="I727" s="214"/>
      <c r="J727" s="214"/>
      <c r="K727" s="214"/>
      <c r="L727" s="214"/>
      <c r="M727" s="214"/>
      <c r="N727" s="214"/>
      <c r="O727" s="214"/>
      <c r="P727" s="214"/>
      <c r="Q727" s="214"/>
      <c r="R727" s="214"/>
      <c r="S727" s="214"/>
      <c r="T727" s="214"/>
      <c r="U727" s="214"/>
      <c r="V727" s="214"/>
      <c r="W727" s="214"/>
      <c r="X727" s="214"/>
      <c r="Y727" s="214"/>
      <c r="Z727" s="214"/>
    </row>
    <row r="728" customFormat="false" ht="12.75" hidden="false" customHeight="true" outlineLevel="0" collapsed="false">
      <c r="A728" s="215"/>
      <c r="B728" s="215"/>
      <c r="C728" s="215"/>
      <c r="D728" s="214"/>
      <c r="E728" s="214"/>
      <c r="F728" s="249"/>
      <c r="G728" s="214"/>
      <c r="H728" s="214"/>
      <c r="I728" s="214"/>
      <c r="J728" s="214"/>
      <c r="K728" s="214"/>
      <c r="L728" s="214"/>
      <c r="M728" s="214"/>
      <c r="N728" s="214"/>
      <c r="O728" s="214"/>
      <c r="P728" s="214"/>
      <c r="Q728" s="214"/>
      <c r="R728" s="214"/>
      <c r="S728" s="214"/>
      <c r="T728" s="214"/>
      <c r="U728" s="214"/>
      <c r="V728" s="214"/>
      <c r="W728" s="214"/>
      <c r="X728" s="214"/>
      <c r="Y728" s="214"/>
      <c r="Z728" s="214"/>
    </row>
    <row r="729" customFormat="false" ht="12.75" hidden="false" customHeight="true" outlineLevel="0" collapsed="false">
      <c r="A729" s="215"/>
      <c r="B729" s="215"/>
      <c r="C729" s="215"/>
      <c r="D729" s="214"/>
      <c r="E729" s="214"/>
      <c r="F729" s="249"/>
      <c r="G729" s="214"/>
      <c r="H729" s="214"/>
      <c r="I729" s="214"/>
      <c r="J729" s="214"/>
      <c r="K729" s="214"/>
      <c r="L729" s="214"/>
      <c r="M729" s="214"/>
      <c r="N729" s="214"/>
      <c r="O729" s="214"/>
      <c r="P729" s="214"/>
      <c r="Q729" s="214"/>
      <c r="R729" s="214"/>
      <c r="S729" s="214"/>
      <c r="T729" s="214"/>
      <c r="U729" s="214"/>
      <c r="V729" s="214"/>
      <c r="W729" s="214"/>
      <c r="X729" s="214"/>
      <c r="Y729" s="214"/>
      <c r="Z729" s="214"/>
    </row>
    <row r="730" customFormat="false" ht="12.75" hidden="false" customHeight="true" outlineLevel="0" collapsed="false">
      <c r="A730" s="215"/>
      <c r="B730" s="215"/>
      <c r="C730" s="215"/>
      <c r="D730" s="214"/>
      <c r="E730" s="214"/>
      <c r="F730" s="249"/>
      <c r="G730" s="214"/>
      <c r="H730" s="214"/>
      <c r="I730" s="214"/>
      <c r="J730" s="214"/>
      <c r="K730" s="214"/>
      <c r="L730" s="214"/>
      <c r="M730" s="214"/>
      <c r="N730" s="214"/>
      <c r="O730" s="214"/>
      <c r="P730" s="214"/>
      <c r="Q730" s="214"/>
      <c r="R730" s="214"/>
      <c r="S730" s="214"/>
      <c r="T730" s="214"/>
      <c r="U730" s="214"/>
      <c r="V730" s="214"/>
      <c r="W730" s="214"/>
      <c r="X730" s="214"/>
      <c r="Y730" s="214"/>
      <c r="Z730" s="214"/>
    </row>
    <row r="731" customFormat="false" ht="12.75" hidden="false" customHeight="true" outlineLevel="0" collapsed="false">
      <c r="A731" s="215"/>
      <c r="B731" s="215"/>
      <c r="C731" s="215"/>
      <c r="D731" s="214"/>
      <c r="E731" s="214"/>
      <c r="F731" s="249"/>
      <c r="G731" s="214"/>
      <c r="H731" s="214"/>
      <c r="I731" s="214"/>
      <c r="J731" s="214"/>
      <c r="K731" s="214"/>
      <c r="L731" s="214"/>
      <c r="M731" s="214"/>
      <c r="N731" s="214"/>
      <c r="O731" s="214"/>
      <c r="P731" s="214"/>
      <c r="Q731" s="214"/>
      <c r="R731" s="214"/>
      <c r="S731" s="214"/>
      <c r="T731" s="214"/>
      <c r="U731" s="214"/>
      <c r="V731" s="214"/>
      <c r="W731" s="214"/>
      <c r="X731" s="214"/>
      <c r="Y731" s="214"/>
      <c r="Z731" s="214"/>
    </row>
    <row r="732" customFormat="false" ht="12.75" hidden="false" customHeight="true" outlineLevel="0" collapsed="false">
      <c r="A732" s="215"/>
      <c r="B732" s="215"/>
      <c r="C732" s="215"/>
      <c r="D732" s="214"/>
      <c r="E732" s="214"/>
      <c r="F732" s="249"/>
      <c r="G732" s="214"/>
      <c r="H732" s="214"/>
      <c r="I732" s="214"/>
      <c r="J732" s="214"/>
      <c r="K732" s="214"/>
      <c r="L732" s="214"/>
      <c r="M732" s="214"/>
      <c r="N732" s="214"/>
      <c r="O732" s="214"/>
      <c r="P732" s="214"/>
      <c r="Q732" s="214"/>
      <c r="R732" s="214"/>
      <c r="S732" s="214"/>
      <c r="T732" s="214"/>
      <c r="U732" s="214"/>
      <c r="V732" s="214"/>
      <c r="W732" s="214"/>
      <c r="X732" s="214"/>
      <c r="Y732" s="214"/>
      <c r="Z732" s="214"/>
    </row>
    <row r="733" customFormat="false" ht="12.75" hidden="false" customHeight="true" outlineLevel="0" collapsed="false">
      <c r="A733" s="215"/>
      <c r="B733" s="215"/>
      <c r="C733" s="215"/>
      <c r="D733" s="214"/>
      <c r="E733" s="214"/>
      <c r="F733" s="249"/>
      <c r="G733" s="214"/>
      <c r="H733" s="214"/>
      <c r="I733" s="214"/>
      <c r="J733" s="214"/>
      <c r="K733" s="214"/>
      <c r="L733" s="214"/>
      <c r="M733" s="214"/>
      <c r="N733" s="214"/>
      <c r="O733" s="214"/>
      <c r="P733" s="214"/>
      <c r="Q733" s="214"/>
      <c r="R733" s="214"/>
      <c r="S733" s="214"/>
      <c r="T733" s="214"/>
      <c r="U733" s="214"/>
      <c r="V733" s="214"/>
      <c r="W733" s="214"/>
      <c r="X733" s="214"/>
      <c r="Y733" s="214"/>
      <c r="Z733" s="214"/>
    </row>
    <row r="734" customFormat="false" ht="12.75" hidden="false" customHeight="true" outlineLevel="0" collapsed="false">
      <c r="A734" s="215"/>
      <c r="B734" s="215"/>
      <c r="C734" s="215"/>
      <c r="D734" s="214"/>
      <c r="E734" s="214"/>
      <c r="F734" s="249"/>
      <c r="G734" s="214"/>
      <c r="H734" s="214"/>
      <c r="I734" s="214"/>
      <c r="J734" s="214"/>
      <c r="K734" s="214"/>
      <c r="L734" s="214"/>
      <c r="M734" s="214"/>
      <c r="N734" s="214"/>
      <c r="O734" s="214"/>
      <c r="P734" s="214"/>
      <c r="Q734" s="214"/>
      <c r="R734" s="214"/>
      <c r="S734" s="214"/>
      <c r="T734" s="214"/>
      <c r="U734" s="214"/>
      <c r="V734" s="214"/>
      <c r="W734" s="214"/>
      <c r="X734" s="214"/>
      <c r="Y734" s="214"/>
      <c r="Z734" s="214"/>
    </row>
    <row r="735" customFormat="false" ht="12.75" hidden="false" customHeight="true" outlineLevel="0" collapsed="false">
      <c r="A735" s="215"/>
      <c r="B735" s="215"/>
      <c r="C735" s="215"/>
      <c r="D735" s="214"/>
      <c r="E735" s="214"/>
      <c r="F735" s="249"/>
      <c r="G735" s="214"/>
      <c r="H735" s="214"/>
      <c r="I735" s="214"/>
      <c r="J735" s="214"/>
      <c r="K735" s="214"/>
      <c r="L735" s="214"/>
      <c r="M735" s="214"/>
      <c r="N735" s="214"/>
      <c r="O735" s="214"/>
      <c r="P735" s="214"/>
      <c r="Q735" s="214"/>
      <c r="R735" s="214"/>
      <c r="S735" s="214"/>
      <c r="T735" s="214"/>
      <c r="U735" s="214"/>
      <c r="V735" s="214"/>
      <c r="W735" s="214"/>
      <c r="X735" s="214"/>
      <c r="Y735" s="214"/>
      <c r="Z735" s="214"/>
    </row>
    <row r="736" customFormat="false" ht="12.75" hidden="false" customHeight="true" outlineLevel="0" collapsed="false">
      <c r="A736" s="215"/>
      <c r="B736" s="215"/>
      <c r="C736" s="215"/>
      <c r="D736" s="214"/>
      <c r="E736" s="214"/>
      <c r="F736" s="249"/>
      <c r="G736" s="214"/>
      <c r="H736" s="214"/>
      <c r="I736" s="214"/>
      <c r="J736" s="214"/>
      <c r="K736" s="214"/>
      <c r="L736" s="214"/>
      <c r="M736" s="214"/>
      <c r="N736" s="214"/>
      <c r="O736" s="214"/>
      <c r="P736" s="214"/>
      <c r="Q736" s="214"/>
      <c r="R736" s="214"/>
      <c r="S736" s="214"/>
      <c r="T736" s="214"/>
      <c r="U736" s="214"/>
      <c r="V736" s="214"/>
      <c r="W736" s="214"/>
      <c r="X736" s="214"/>
      <c r="Y736" s="214"/>
      <c r="Z736" s="214"/>
    </row>
    <row r="737" customFormat="false" ht="12.75" hidden="false" customHeight="true" outlineLevel="0" collapsed="false">
      <c r="A737" s="215"/>
      <c r="B737" s="215"/>
      <c r="C737" s="215"/>
      <c r="D737" s="214"/>
      <c r="E737" s="214"/>
      <c r="F737" s="249"/>
      <c r="G737" s="214"/>
      <c r="H737" s="214"/>
      <c r="I737" s="214"/>
      <c r="J737" s="214"/>
      <c r="K737" s="214"/>
      <c r="L737" s="214"/>
      <c r="M737" s="214"/>
      <c r="N737" s="214"/>
      <c r="O737" s="214"/>
      <c r="P737" s="214"/>
      <c r="Q737" s="214"/>
      <c r="R737" s="214"/>
      <c r="S737" s="214"/>
      <c r="T737" s="214"/>
      <c r="U737" s="214"/>
      <c r="V737" s="214"/>
      <c r="W737" s="214"/>
      <c r="X737" s="214"/>
      <c r="Y737" s="214"/>
      <c r="Z737" s="214"/>
    </row>
    <row r="738" customFormat="false" ht="12.75" hidden="false" customHeight="true" outlineLevel="0" collapsed="false">
      <c r="A738" s="215"/>
      <c r="B738" s="215"/>
      <c r="C738" s="215"/>
      <c r="D738" s="214"/>
      <c r="E738" s="214"/>
      <c r="F738" s="249"/>
      <c r="G738" s="214"/>
      <c r="H738" s="214"/>
      <c r="I738" s="214"/>
      <c r="J738" s="214"/>
      <c r="K738" s="214"/>
      <c r="L738" s="214"/>
      <c r="M738" s="214"/>
      <c r="N738" s="214"/>
      <c r="O738" s="214"/>
      <c r="P738" s="214"/>
      <c r="Q738" s="214"/>
      <c r="R738" s="214"/>
      <c r="S738" s="214"/>
      <c r="T738" s="214"/>
      <c r="U738" s="214"/>
      <c r="V738" s="214"/>
      <c r="W738" s="214"/>
      <c r="X738" s="214"/>
      <c r="Y738" s="214"/>
      <c r="Z738" s="214"/>
    </row>
    <row r="739" customFormat="false" ht="12.75" hidden="false" customHeight="true" outlineLevel="0" collapsed="false">
      <c r="A739" s="215"/>
      <c r="B739" s="215"/>
      <c r="C739" s="215"/>
      <c r="D739" s="214"/>
      <c r="E739" s="214"/>
      <c r="F739" s="249"/>
      <c r="G739" s="214"/>
      <c r="H739" s="214"/>
      <c r="I739" s="214"/>
      <c r="J739" s="214"/>
      <c r="K739" s="214"/>
      <c r="L739" s="214"/>
      <c r="M739" s="214"/>
      <c r="N739" s="214"/>
      <c r="O739" s="214"/>
      <c r="P739" s="214"/>
      <c r="Q739" s="214"/>
      <c r="R739" s="214"/>
      <c r="S739" s="214"/>
      <c r="T739" s="214"/>
      <c r="U739" s="214"/>
      <c r="V739" s="214"/>
      <c r="W739" s="214"/>
      <c r="X739" s="214"/>
      <c r="Y739" s="214"/>
      <c r="Z739" s="214"/>
    </row>
    <row r="740" customFormat="false" ht="12.75" hidden="false" customHeight="true" outlineLevel="0" collapsed="false">
      <c r="A740" s="215"/>
      <c r="B740" s="215"/>
      <c r="C740" s="215"/>
      <c r="D740" s="214"/>
      <c r="E740" s="214"/>
      <c r="F740" s="249"/>
      <c r="G740" s="214"/>
      <c r="H740" s="214"/>
      <c r="I740" s="214"/>
      <c r="J740" s="214"/>
      <c r="K740" s="214"/>
      <c r="L740" s="214"/>
      <c r="M740" s="214"/>
      <c r="N740" s="214"/>
      <c r="O740" s="214"/>
      <c r="P740" s="214"/>
      <c r="Q740" s="214"/>
      <c r="R740" s="214"/>
      <c r="S740" s="214"/>
      <c r="T740" s="214"/>
      <c r="U740" s="214"/>
      <c r="V740" s="214"/>
      <c r="W740" s="214"/>
      <c r="X740" s="214"/>
      <c r="Y740" s="214"/>
      <c r="Z740" s="214"/>
    </row>
    <row r="741" customFormat="false" ht="12.75" hidden="false" customHeight="true" outlineLevel="0" collapsed="false">
      <c r="A741" s="215"/>
      <c r="B741" s="215"/>
      <c r="C741" s="215"/>
      <c r="D741" s="214"/>
      <c r="E741" s="214"/>
      <c r="F741" s="249"/>
      <c r="G741" s="214"/>
      <c r="H741" s="214"/>
      <c r="I741" s="214"/>
      <c r="J741" s="214"/>
      <c r="K741" s="214"/>
      <c r="L741" s="214"/>
      <c r="M741" s="214"/>
      <c r="N741" s="214"/>
      <c r="O741" s="214"/>
      <c r="P741" s="214"/>
      <c r="Q741" s="214"/>
      <c r="R741" s="214"/>
      <c r="S741" s="214"/>
      <c r="T741" s="214"/>
      <c r="U741" s="214"/>
      <c r="V741" s="214"/>
      <c r="W741" s="214"/>
      <c r="X741" s="214"/>
      <c r="Y741" s="214"/>
      <c r="Z741" s="214"/>
    </row>
    <row r="742" customFormat="false" ht="12.75" hidden="false" customHeight="true" outlineLevel="0" collapsed="false">
      <c r="A742" s="215"/>
      <c r="B742" s="215"/>
      <c r="C742" s="215"/>
      <c r="D742" s="214"/>
      <c r="E742" s="214"/>
      <c r="F742" s="249"/>
      <c r="G742" s="214"/>
      <c r="H742" s="214"/>
      <c r="I742" s="214"/>
      <c r="J742" s="214"/>
      <c r="K742" s="214"/>
      <c r="L742" s="214"/>
      <c r="M742" s="214"/>
      <c r="N742" s="214"/>
      <c r="O742" s="214"/>
      <c r="P742" s="214"/>
      <c r="Q742" s="214"/>
      <c r="R742" s="214"/>
      <c r="S742" s="214"/>
      <c r="T742" s="214"/>
      <c r="U742" s="214"/>
      <c r="V742" s="214"/>
      <c r="W742" s="214"/>
      <c r="X742" s="214"/>
      <c r="Y742" s="214"/>
      <c r="Z742" s="214"/>
    </row>
    <row r="743" customFormat="false" ht="12.75" hidden="false" customHeight="true" outlineLevel="0" collapsed="false">
      <c r="A743" s="215"/>
      <c r="B743" s="215"/>
      <c r="C743" s="215"/>
      <c r="D743" s="214"/>
      <c r="E743" s="214"/>
      <c r="F743" s="249"/>
      <c r="G743" s="214"/>
      <c r="H743" s="214"/>
      <c r="I743" s="214"/>
      <c r="J743" s="214"/>
      <c r="K743" s="214"/>
      <c r="L743" s="214"/>
      <c r="M743" s="214"/>
      <c r="N743" s="214"/>
      <c r="O743" s="214"/>
      <c r="P743" s="214"/>
      <c r="Q743" s="214"/>
      <c r="R743" s="214"/>
      <c r="S743" s="214"/>
      <c r="T743" s="214"/>
      <c r="U743" s="214"/>
      <c r="V743" s="214"/>
      <c r="W743" s="214"/>
      <c r="X743" s="214"/>
      <c r="Y743" s="214"/>
      <c r="Z743" s="214"/>
    </row>
    <row r="744" customFormat="false" ht="12.75" hidden="false" customHeight="true" outlineLevel="0" collapsed="false">
      <c r="A744" s="215"/>
      <c r="B744" s="215"/>
      <c r="C744" s="215"/>
      <c r="D744" s="214"/>
      <c r="E744" s="214"/>
      <c r="F744" s="249"/>
      <c r="G744" s="214"/>
      <c r="H744" s="214"/>
      <c r="I744" s="214"/>
      <c r="J744" s="214"/>
      <c r="K744" s="214"/>
      <c r="L744" s="214"/>
      <c r="M744" s="214"/>
      <c r="N744" s="214"/>
      <c r="O744" s="214"/>
      <c r="P744" s="214"/>
      <c r="Q744" s="214"/>
      <c r="R744" s="214"/>
      <c r="S744" s="214"/>
      <c r="T744" s="214"/>
      <c r="U744" s="214"/>
      <c r="V744" s="214"/>
      <c r="W744" s="214"/>
      <c r="X744" s="214"/>
      <c r="Y744" s="214"/>
      <c r="Z744" s="214"/>
    </row>
    <row r="745" customFormat="false" ht="12.75" hidden="false" customHeight="true" outlineLevel="0" collapsed="false">
      <c r="A745" s="215"/>
      <c r="B745" s="215"/>
      <c r="C745" s="215"/>
      <c r="D745" s="214"/>
      <c r="E745" s="214"/>
      <c r="F745" s="249"/>
      <c r="G745" s="214"/>
      <c r="H745" s="214"/>
      <c r="I745" s="214"/>
      <c r="J745" s="214"/>
      <c r="K745" s="214"/>
      <c r="L745" s="214"/>
      <c r="M745" s="214"/>
      <c r="N745" s="214"/>
      <c r="O745" s="214"/>
      <c r="P745" s="214"/>
      <c r="Q745" s="214"/>
      <c r="R745" s="214"/>
      <c r="S745" s="214"/>
      <c r="T745" s="214"/>
      <c r="U745" s="214"/>
      <c r="V745" s="214"/>
      <c r="W745" s="214"/>
      <c r="X745" s="214"/>
      <c r="Y745" s="214"/>
      <c r="Z745" s="214"/>
    </row>
    <row r="746" customFormat="false" ht="12.75" hidden="false" customHeight="true" outlineLevel="0" collapsed="false">
      <c r="A746" s="215"/>
      <c r="B746" s="215"/>
      <c r="C746" s="215"/>
      <c r="D746" s="214"/>
      <c r="E746" s="214"/>
      <c r="F746" s="249"/>
      <c r="G746" s="214"/>
      <c r="H746" s="214"/>
      <c r="I746" s="214"/>
      <c r="J746" s="214"/>
      <c r="K746" s="214"/>
      <c r="L746" s="214"/>
      <c r="M746" s="214"/>
      <c r="N746" s="214"/>
      <c r="O746" s="214"/>
      <c r="P746" s="214"/>
      <c r="Q746" s="214"/>
      <c r="R746" s="214"/>
      <c r="S746" s="214"/>
      <c r="T746" s="214"/>
      <c r="U746" s="214"/>
      <c r="V746" s="214"/>
      <c r="W746" s="214"/>
      <c r="X746" s="214"/>
      <c r="Y746" s="214"/>
      <c r="Z746" s="214"/>
    </row>
    <row r="747" customFormat="false" ht="12.75" hidden="false" customHeight="true" outlineLevel="0" collapsed="false">
      <c r="A747" s="215"/>
      <c r="B747" s="215"/>
      <c r="C747" s="215"/>
      <c r="D747" s="214"/>
      <c r="E747" s="214"/>
      <c r="F747" s="249"/>
      <c r="G747" s="214"/>
      <c r="H747" s="214"/>
      <c r="I747" s="214"/>
      <c r="J747" s="214"/>
      <c r="K747" s="214"/>
      <c r="L747" s="214"/>
      <c r="M747" s="214"/>
      <c r="N747" s="214"/>
      <c r="O747" s="214"/>
      <c r="P747" s="214"/>
      <c r="Q747" s="214"/>
      <c r="R747" s="214"/>
      <c r="S747" s="214"/>
      <c r="T747" s="214"/>
      <c r="U747" s="214"/>
      <c r="V747" s="214"/>
      <c r="W747" s="214"/>
      <c r="X747" s="214"/>
      <c r="Y747" s="214"/>
      <c r="Z747" s="214"/>
    </row>
    <row r="748" customFormat="false" ht="12.75" hidden="false" customHeight="true" outlineLevel="0" collapsed="false">
      <c r="A748" s="215"/>
      <c r="B748" s="215"/>
      <c r="C748" s="215"/>
      <c r="D748" s="214"/>
      <c r="E748" s="214"/>
      <c r="F748" s="249"/>
      <c r="G748" s="214"/>
      <c r="H748" s="214"/>
      <c r="I748" s="214"/>
      <c r="J748" s="214"/>
      <c r="K748" s="214"/>
      <c r="L748" s="214"/>
      <c r="M748" s="214"/>
      <c r="N748" s="214"/>
      <c r="O748" s="214"/>
      <c r="P748" s="214"/>
      <c r="Q748" s="214"/>
      <c r="R748" s="214"/>
      <c r="S748" s="214"/>
      <c r="T748" s="214"/>
      <c r="U748" s="214"/>
      <c r="V748" s="214"/>
      <c r="W748" s="214"/>
      <c r="X748" s="214"/>
      <c r="Y748" s="214"/>
      <c r="Z748" s="214"/>
    </row>
    <row r="749" customFormat="false" ht="12.75" hidden="false" customHeight="true" outlineLevel="0" collapsed="false">
      <c r="A749" s="215"/>
      <c r="B749" s="215"/>
      <c r="C749" s="215"/>
      <c r="D749" s="214"/>
      <c r="E749" s="214"/>
      <c r="F749" s="249"/>
      <c r="G749" s="214"/>
      <c r="H749" s="214"/>
      <c r="I749" s="214"/>
      <c r="J749" s="214"/>
      <c r="K749" s="214"/>
      <c r="L749" s="214"/>
      <c r="M749" s="214"/>
      <c r="N749" s="214"/>
      <c r="O749" s="214"/>
      <c r="P749" s="214"/>
      <c r="Q749" s="214"/>
      <c r="R749" s="214"/>
      <c r="S749" s="214"/>
      <c r="T749" s="214"/>
      <c r="U749" s="214"/>
      <c r="V749" s="214"/>
      <c r="W749" s="214"/>
      <c r="X749" s="214"/>
      <c r="Y749" s="214"/>
      <c r="Z749" s="214"/>
    </row>
    <row r="750" customFormat="false" ht="12.75" hidden="false" customHeight="true" outlineLevel="0" collapsed="false">
      <c r="A750" s="215"/>
      <c r="B750" s="215"/>
      <c r="C750" s="215"/>
      <c r="D750" s="214"/>
      <c r="E750" s="214"/>
      <c r="F750" s="249"/>
      <c r="G750" s="214"/>
      <c r="H750" s="214"/>
      <c r="I750" s="214"/>
      <c r="J750" s="214"/>
      <c r="K750" s="214"/>
      <c r="L750" s="214"/>
      <c r="M750" s="214"/>
      <c r="N750" s="214"/>
      <c r="O750" s="214"/>
      <c r="P750" s="214"/>
      <c r="Q750" s="214"/>
      <c r="R750" s="214"/>
      <c r="S750" s="214"/>
      <c r="T750" s="214"/>
      <c r="U750" s="214"/>
      <c r="V750" s="214"/>
      <c r="W750" s="214"/>
      <c r="X750" s="214"/>
      <c r="Y750" s="214"/>
      <c r="Z750" s="214"/>
    </row>
    <row r="751" customFormat="false" ht="12.75" hidden="false" customHeight="true" outlineLevel="0" collapsed="false">
      <c r="A751" s="215"/>
      <c r="B751" s="215"/>
      <c r="C751" s="215"/>
      <c r="D751" s="214"/>
      <c r="E751" s="214"/>
      <c r="F751" s="249"/>
      <c r="G751" s="214"/>
      <c r="H751" s="214"/>
      <c r="I751" s="214"/>
      <c r="J751" s="214"/>
      <c r="K751" s="214"/>
      <c r="L751" s="214"/>
      <c r="M751" s="214"/>
      <c r="N751" s="214"/>
      <c r="O751" s="214"/>
      <c r="P751" s="214"/>
      <c r="Q751" s="214"/>
      <c r="R751" s="214"/>
      <c r="S751" s="214"/>
      <c r="T751" s="214"/>
      <c r="U751" s="214"/>
      <c r="V751" s="214"/>
      <c r="W751" s="214"/>
      <c r="X751" s="214"/>
      <c r="Y751" s="214"/>
      <c r="Z751" s="214"/>
    </row>
    <row r="752" customFormat="false" ht="12.75" hidden="false" customHeight="true" outlineLevel="0" collapsed="false">
      <c r="A752" s="215"/>
      <c r="B752" s="215"/>
      <c r="C752" s="215"/>
      <c r="D752" s="214"/>
      <c r="E752" s="214"/>
      <c r="F752" s="249"/>
      <c r="G752" s="214"/>
      <c r="H752" s="214"/>
      <c r="I752" s="214"/>
      <c r="J752" s="214"/>
      <c r="K752" s="214"/>
      <c r="L752" s="214"/>
      <c r="M752" s="214"/>
      <c r="N752" s="214"/>
      <c r="O752" s="214"/>
      <c r="P752" s="214"/>
      <c r="Q752" s="214"/>
      <c r="R752" s="214"/>
      <c r="S752" s="214"/>
      <c r="T752" s="214"/>
      <c r="U752" s="214"/>
      <c r="V752" s="214"/>
      <c r="W752" s="214"/>
      <c r="X752" s="214"/>
      <c r="Y752" s="214"/>
      <c r="Z752" s="214"/>
    </row>
    <row r="753" customFormat="false" ht="12.75" hidden="false" customHeight="true" outlineLevel="0" collapsed="false">
      <c r="A753" s="215"/>
      <c r="B753" s="215"/>
      <c r="C753" s="215"/>
      <c r="D753" s="214"/>
      <c r="E753" s="214"/>
      <c r="F753" s="249"/>
      <c r="G753" s="214"/>
      <c r="H753" s="214"/>
      <c r="I753" s="214"/>
      <c r="J753" s="214"/>
      <c r="K753" s="214"/>
      <c r="L753" s="214"/>
      <c r="M753" s="214"/>
      <c r="N753" s="214"/>
      <c r="O753" s="214"/>
      <c r="P753" s="214"/>
      <c r="Q753" s="214"/>
      <c r="R753" s="214"/>
      <c r="S753" s="214"/>
      <c r="T753" s="214"/>
      <c r="U753" s="214"/>
      <c r="V753" s="214"/>
      <c r="W753" s="214"/>
      <c r="X753" s="214"/>
      <c r="Y753" s="214"/>
      <c r="Z753" s="214"/>
    </row>
    <row r="754" customFormat="false" ht="12.75" hidden="false" customHeight="true" outlineLevel="0" collapsed="false">
      <c r="A754" s="215"/>
      <c r="B754" s="215"/>
      <c r="C754" s="215"/>
      <c r="D754" s="214"/>
      <c r="E754" s="214"/>
      <c r="F754" s="249"/>
      <c r="G754" s="214"/>
      <c r="H754" s="214"/>
      <c r="I754" s="214"/>
      <c r="J754" s="214"/>
      <c r="K754" s="214"/>
      <c r="L754" s="214"/>
      <c r="M754" s="214"/>
      <c r="N754" s="214"/>
      <c r="O754" s="214"/>
      <c r="P754" s="214"/>
      <c r="Q754" s="214"/>
      <c r="R754" s="214"/>
      <c r="S754" s="214"/>
      <c r="T754" s="214"/>
      <c r="U754" s="214"/>
      <c r="V754" s="214"/>
      <c r="W754" s="214"/>
      <c r="X754" s="214"/>
      <c r="Y754" s="214"/>
      <c r="Z754" s="214"/>
    </row>
    <row r="755" customFormat="false" ht="12.75" hidden="false" customHeight="true" outlineLevel="0" collapsed="false">
      <c r="A755" s="215"/>
      <c r="B755" s="215"/>
      <c r="C755" s="215"/>
      <c r="D755" s="214"/>
      <c r="E755" s="214"/>
      <c r="F755" s="249"/>
      <c r="G755" s="214"/>
      <c r="H755" s="214"/>
      <c r="I755" s="214"/>
      <c r="J755" s="214"/>
      <c r="K755" s="214"/>
      <c r="L755" s="214"/>
      <c r="M755" s="214"/>
      <c r="N755" s="214"/>
      <c r="O755" s="214"/>
      <c r="P755" s="214"/>
      <c r="Q755" s="214"/>
      <c r="R755" s="214"/>
      <c r="S755" s="214"/>
      <c r="T755" s="214"/>
      <c r="U755" s="214"/>
      <c r="V755" s="214"/>
      <c r="W755" s="214"/>
      <c r="X755" s="214"/>
      <c r="Y755" s="214"/>
      <c r="Z755" s="214"/>
    </row>
    <row r="756" customFormat="false" ht="12.75" hidden="false" customHeight="true" outlineLevel="0" collapsed="false">
      <c r="A756" s="215"/>
      <c r="B756" s="215"/>
      <c r="C756" s="215"/>
      <c r="D756" s="214"/>
      <c r="E756" s="214"/>
      <c r="F756" s="249"/>
      <c r="G756" s="214"/>
      <c r="H756" s="214"/>
      <c r="I756" s="214"/>
      <c r="J756" s="214"/>
      <c r="K756" s="214"/>
      <c r="L756" s="214"/>
      <c r="M756" s="214"/>
      <c r="N756" s="214"/>
      <c r="O756" s="214"/>
      <c r="P756" s="214"/>
      <c r="Q756" s="214"/>
      <c r="R756" s="214"/>
      <c r="S756" s="214"/>
      <c r="T756" s="214"/>
      <c r="U756" s="214"/>
      <c r="V756" s="214"/>
      <c r="W756" s="214"/>
      <c r="X756" s="214"/>
      <c r="Y756" s="214"/>
      <c r="Z756" s="214"/>
    </row>
    <row r="757" customFormat="false" ht="12.75" hidden="false" customHeight="true" outlineLevel="0" collapsed="false">
      <c r="A757" s="215"/>
      <c r="B757" s="215"/>
      <c r="C757" s="215"/>
      <c r="D757" s="214"/>
      <c r="E757" s="214"/>
      <c r="F757" s="249"/>
      <c r="G757" s="214"/>
      <c r="H757" s="214"/>
      <c r="I757" s="214"/>
      <c r="J757" s="214"/>
      <c r="K757" s="214"/>
      <c r="L757" s="214"/>
      <c r="M757" s="214"/>
      <c r="N757" s="214"/>
      <c r="O757" s="214"/>
      <c r="P757" s="214"/>
      <c r="Q757" s="214"/>
      <c r="R757" s="214"/>
      <c r="S757" s="214"/>
      <c r="T757" s="214"/>
      <c r="U757" s="214"/>
      <c r="V757" s="214"/>
      <c r="W757" s="214"/>
      <c r="X757" s="214"/>
      <c r="Y757" s="214"/>
      <c r="Z757" s="214"/>
    </row>
    <row r="758" customFormat="false" ht="12.75" hidden="false" customHeight="true" outlineLevel="0" collapsed="false">
      <c r="A758" s="215"/>
      <c r="B758" s="215"/>
      <c r="C758" s="215"/>
      <c r="D758" s="214"/>
      <c r="E758" s="214"/>
      <c r="F758" s="249"/>
      <c r="G758" s="214"/>
      <c r="H758" s="214"/>
      <c r="I758" s="214"/>
      <c r="J758" s="214"/>
      <c r="K758" s="214"/>
      <c r="L758" s="214"/>
      <c r="M758" s="214"/>
      <c r="N758" s="214"/>
      <c r="O758" s="214"/>
      <c r="P758" s="214"/>
      <c r="Q758" s="214"/>
      <c r="R758" s="214"/>
      <c r="S758" s="214"/>
      <c r="T758" s="214"/>
      <c r="U758" s="214"/>
      <c r="V758" s="214"/>
      <c r="W758" s="214"/>
      <c r="X758" s="214"/>
      <c r="Y758" s="214"/>
      <c r="Z758" s="214"/>
    </row>
    <row r="759" customFormat="false" ht="12.75" hidden="false" customHeight="true" outlineLevel="0" collapsed="false">
      <c r="A759" s="215"/>
      <c r="B759" s="215"/>
      <c r="C759" s="215"/>
      <c r="D759" s="214"/>
      <c r="E759" s="214"/>
      <c r="F759" s="249"/>
      <c r="G759" s="214"/>
      <c r="H759" s="214"/>
      <c r="I759" s="214"/>
      <c r="J759" s="214"/>
      <c r="K759" s="214"/>
      <c r="L759" s="214"/>
      <c r="M759" s="214"/>
      <c r="N759" s="214"/>
      <c r="O759" s="214"/>
      <c r="P759" s="214"/>
      <c r="Q759" s="214"/>
      <c r="R759" s="214"/>
      <c r="S759" s="214"/>
      <c r="T759" s="214"/>
      <c r="U759" s="214"/>
      <c r="V759" s="214"/>
      <c r="W759" s="214"/>
      <c r="X759" s="214"/>
      <c r="Y759" s="214"/>
      <c r="Z759" s="214"/>
    </row>
    <row r="760" customFormat="false" ht="12.75" hidden="false" customHeight="true" outlineLevel="0" collapsed="false">
      <c r="A760" s="215"/>
      <c r="B760" s="215"/>
      <c r="C760" s="215"/>
      <c r="D760" s="214"/>
      <c r="E760" s="214"/>
      <c r="F760" s="249"/>
      <c r="G760" s="214"/>
      <c r="H760" s="214"/>
      <c r="I760" s="214"/>
      <c r="J760" s="214"/>
      <c r="K760" s="214"/>
      <c r="L760" s="214"/>
      <c r="M760" s="214"/>
      <c r="N760" s="214"/>
      <c r="O760" s="214"/>
      <c r="P760" s="214"/>
      <c r="Q760" s="214"/>
      <c r="R760" s="214"/>
      <c r="S760" s="214"/>
      <c r="T760" s="214"/>
      <c r="U760" s="214"/>
      <c r="V760" s="214"/>
      <c r="W760" s="214"/>
      <c r="X760" s="214"/>
      <c r="Y760" s="214"/>
      <c r="Z760" s="214"/>
    </row>
    <row r="761" customFormat="false" ht="12.75" hidden="false" customHeight="true" outlineLevel="0" collapsed="false">
      <c r="A761" s="215"/>
      <c r="B761" s="215"/>
      <c r="C761" s="215"/>
      <c r="D761" s="214"/>
      <c r="E761" s="214"/>
      <c r="F761" s="249"/>
      <c r="G761" s="214"/>
      <c r="H761" s="214"/>
      <c r="I761" s="214"/>
      <c r="J761" s="214"/>
      <c r="K761" s="214"/>
      <c r="L761" s="214"/>
      <c r="M761" s="214"/>
      <c r="N761" s="214"/>
      <c r="O761" s="214"/>
      <c r="P761" s="214"/>
      <c r="Q761" s="214"/>
      <c r="R761" s="214"/>
      <c r="S761" s="214"/>
      <c r="T761" s="214"/>
      <c r="U761" s="214"/>
      <c r="V761" s="214"/>
      <c r="W761" s="214"/>
      <c r="X761" s="214"/>
      <c r="Y761" s="214"/>
      <c r="Z761" s="214"/>
    </row>
    <row r="762" customFormat="false" ht="12.75" hidden="false" customHeight="true" outlineLevel="0" collapsed="false">
      <c r="A762" s="215"/>
      <c r="B762" s="215"/>
      <c r="C762" s="215"/>
      <c r="D762" s="214"/>
      <c r="E762" s="214"/>
      <c r="F762" s="249"/>
      <c r="G762" s="214"/>
      <c r="H762" s="214"/>
      <c r="I762" s="214"/>
      <c r="J762" s="214"/>
      <c r="K762" s="214"/>
      <c r="L762" s="214"/>
      <c r="M762" s="214"/>
      <c r="N762" s="214"/>
      <c r="O762" s="214"/>
      <c r="P762" s="214"/>
      <c r="Q762" s="214"/>
      <c r="R762" s="214"/>
      <c r="S762" s="214"/>
      <c r="T762" s="214"/>
      <c r="U762" s="214"/>
      <c r="V762" s="214"/>
      <c r="W762" s="214"/>
      <c r="X762" s="214"/>
      <c r="Y762" s="214"/>
      <c r="Z762" s="214"/>
    </row>
    <row r="763" customFormat="false" ht="12.75" hidden="false" customHeight="true" outlineLevel="0" collapsed="false">
      <c r="A763" s="215"/>
      <c r="B763" s="215"/>
      <c r="C763" s="215"/>
      <c r="D763" s="214"/>
      <c r="E763" s="214"/>
      <c r="F763" s="249"/>
      <c r="G763" s="214"/>
      <c r="H763" s="214"/>
      <c r="I763" s="214"/>
      <c r="J763" s="214"/>
      <c r="K763" s="214"/>
      <c r="L763" s="214"/>
      <c r="M763" s="214"/>
      <c r="N763" s="214"/>
      <c r="O763" s="214"/>
      <c r="P763" s="214"/>
      <c r="Q763" s="214"/>
      <c r="R763" s="214"/>
      <c r="S763" s="214"/>
      <c r="T763" s="214"/>
      <c r="U763" s="214"/>
      <c r="V763" s="214"/>
      <c r="W763" s="214"/>
      <c r="X763" s="214"/>
      <c r="Y763" s="214"/>
      <c r="Z763" s="214"/>
    </row>
    <row r="764" customFormat="false" ht="12.75" hidden="false" customHeight="true" outlineLevel="0" collapsed="false">
      <c r="A764" s="215"/>
      <c r="B764" s="215"/>
      <c r="C764" s="215"/>
      <c r="D764" s="214"/>
      <c r="E764" s="214"/>
      <c r="F764" s="249"/>
      <c r="G764" s="214"/>
      <c r="H764" s="214"/>
      <c r="I764" s="214"/>
      <c r="J764" s="214"/>
      <c r="K764" s="214"/>
      <c r="L764" s="214"/>
      <c r="M764" s="214"/>
      <c r="N764" s="214"/>
      <c r="O764" s="214"/>
      <c r="P764" s="214"/>
      <c r="Q764" s="214"/>
      <c r="R764" s="214"/>
      <c r="S764" s="214"/>
      <c r="T764" s="214"/>
      <c r="U764" s="214"/>
      <c r="V764" s="214"/>
      <c r="W764" s="214"/>
      <c r="X764" s="214"/>
      <c r="Y764" s="214"/>
      <c r="Z764" s="214"/>
    </row>
    <row r="765" customFormat="false" ht="12.75" hidden="false" customHeight="true" outlineLevel="0" collapsed="false">
      <c r="A765" s="215"/>
      <c r="B765" s="215"/>
      <c r="C765" s="215"/>
      <c r="D765" s="214"/>
      <c r="E765" s="214"/>
      <c r="F765" s="249"/>
      <c r="G765" s="214"/>
      <c r="H765" s="214"/>
      <c r="I765" s="214"/>
      <c r="J765" s="214"/>
      <c r="K765" s="214"/>
      <c r="L765" s="214"/>
      <c r="M765" s="214"/>
      <c r="N765" s="214"/>
      <c r="O765" s="214"/>
      <c r="P765" s="214"/>
      <c r="Q765" s="214"/>
      <c r="R765" s="214"/>
      <c r="S765" s="214"/>
      <c r="T765" s="214"/>
      <c r="U765" s="214"/>
      <c r="V765" s="214"/>
      <c r="W765" s="214"/>
      <c r="X765" s="214"/>
      <c r="Y765" s="214"/>
      <c r="Z765" s="214"/>
    </row>
    <row r="766" customFormat="false" ht="12.75" hidden="false" customHeight="true" outlineLevel="0" collapsed="false">
      <c r="A766" s="215"/>
      <c r="B766" s="215"/>
      <c r="C766" s="215"/>
      <c r="D766" s="214"/>
      <c r="E766" s="214"/>
      <c r="F766" s="249"/>
      <c r="G766" s="214"/>
      <c r="H766" s="214"/>
      <c r="I766" s="214"/>
      <c r="J766" s="214"/>
      <c r="K766" s="214"/>
      <c r="L766" s="214"/>
      <c r="M766" s="214"/>
      <c r="N766" s="214"/>
      <c r="O766" s="214"/>
      <c r="P766" s="214"/>
      <c r="Q766" s="214"/>
      <c r="R766" s="214"/>
      <c r="S766" s="214"/>
      <c r="T766" s="214"/>
      <c r="U766" s="214"/>
      <c r="V766" s="214"/>
      <c r="W766" s="214"/>
      <c r="X766" s="214"/>
      <c r="Y766" s="214"/>
      <c r="Z766" s="214"/>
    </row>
    <row r="767" customFormat="false" ht="12.75" hidden="false" customHeight="true" outlineLevel="0" collapsed="false">
      <c r="A767" s="215"/>
      <c r="B767" s="215"/>
      <c r="C767" s="215"/>
      <c r="D767" s="214"/>
      <c r="E767" s="214"/>
      <c r="F767" s="249"/>
      <c r="G767" s="214"/>
      <c r="H767" s="214"/>
      <c r="I767" s="214"/>
      <c r="J767" s="214"/>
      <c r="K767" s="214"/>
      <c r="L767" s="214"/>
      <c r="M767" s="214"/>
      <c r="N767" s="214"/>
      <c r="O767" s="214"/>
      <c r="P767" s="214"/>
      <c r="Q767" s="214"/>
      <c r="R767" s="214"/>
      <c r="S767" s="214"/>
      <c r="T767" s="214"/>
      <c r="U767" s="214"/>
      <c r="V767" s="214"/>
      <c r="W767" s="214"/>
      <c r="X767" s="214"/>
      <c r="Y767" s="214"/>
      <c r="Z767" s="214"/>
    </row>
    <row r="768" customFormat="false" ht="12.75" hidden="false" customHeight="true" outlineLevel="0" collapsed="false">
      <c r="A768" s="215"/>
      <c r="B768" s="215"/>
      <c r="C768" s="215"/>
      <c r="D768" s="214"/>
      <c r="E768" s="214"/>
      <c r="F768" s="249"/>
      <c r="G768" s="214"/>
      <c r="H768" s="214"/>
      <c r="I768" s="214"/>
      <c r="J768" s="214"/>
      <c r="K768" s="214"/>
      <c r="L768" s="214"/>
      <c r="M768" s="214"/>
      <c r="N768" s="214"/>
      <c r="O768" s="214"/>
      <c r="P768" s="214"/>
      <c r="Q768" s="214"/>
      <c r="R768" s="214"/>
      <c r="S768" s="214"/>
      <c r="T768" s="214"/>
      <c r="U768" s="214"/>
      <c r="V768" s="214"/>
      <c r="W768" s="214"/>
      <c r="X768" s="214"/>
      <c r="Y768" s="214"/>
      <c r="Z768" s="214"/>
    </row>
    <row r="769" customFormat="false" ht="12.75" hidden="false" customHeight="true" outlineLevel="0" collapsed="false">
      <c r="A769" s="215"/>
      <c r="B769" s="215"/>
      <c r="C769" s="215"/>
      <c r="D769" s="214"/>
      <c r="E769" s="214"/>
      <c r="F769" s="249"/>
      <c r="G769" s="214"/>
      <c r="H769" s="214"/>
      <c r="I769" s="214"/>
      <c r="J769" s="214"/>
      <c r="K769" s="214"/>
      <c r="L769" s="214"/>
      <c r="M769" s="214"/>
      <c r="N769" s="214"/>
      <c r="O769" s="214"/>
      <c r="P769" s="214"/>
      <c r="Q769" s="214"/>
      <c r="R769" s="214"/>
      <c r="S769" s="214"/>
      <c r="T769" s="214"/>
      <c r="U769" s="214"/>
      <c r="V769" s="214"/>
      <c r="W769" s="214"/>
      <c r="X769" s="214"/>
      <c r="Y769" s="214"/>
      <c r="Z769" s="214"/>
    </row>
    <row r="770" customFormat="false" ht="12.75" hidden="false" customHeight="true" outlineLevel="0" collapsed="false">
      <c r="A770" s="215"/>
      <c r="B770" s="215"/>
      <c r="C770" s="215"/>
      <c r="D770" s="214"/>
      <c r="E770" s="214"/>
      <c r="F770" s="249"/>
      <c r="G770" s="214"/>
      <c r="H770" s="214"/>
      <c r="I770" s="214"/>
      <c r="J770" s="214"/>
      <c r="K770" s="214"/>
      <c r="L770" s="214"/>
      <c r="M770" s="214"/>
      <c r="N770" s="214"/>
      <c r="O770" s="214"/>
      <c r="P770" s="214"/>
      <c r="Q770" s="214"/>
      <c r="R770" s="214"/>
      <c r="S770" s="214"/>
      <c r="T770" s="214"/>
      <c r="U770" s="214"/>
      <c r="V770" s="214"/>
      <c r="W770" s="214"/>
      <c r="X770" s="214"/>
      <c r="Y770" s="214"/>
      <c r="Z770" s="214"/>
    </row>
    <row r="771" customFormat="false" ht="12.75" hidden="false" customHeight="true" outlineLevel="0" collapsed="false">
      <c r="A771" s="215"/>
      <c r="B771" s="215"/>
      <c r="C771" s="215"/>
      <c r="D771" s="214"/>
      <c r="E771" s="214"/>
      <c r="F771" s="249"/>
      <c r="G771" s="214"/>
      <c r="H771" s="214"/>
      <c r="I771" s="214"/>
      <c r="J771" s="214"/>
      <c r="K771" s="214"/>
      <c r="L771" s="214"/>
      <c r="M771" s="214"/>
      <c r="N771" s="214"/>
      <c r="O771" s="214"/>
      <c r="P771" s="214"/>
      <c r="Q771" s="214"/>
      <c r="R771" s="214"/>
      <c r="S771" s="214"/>
      <c r="T771" s="214"/>
      <c r="U771" s="214"/>
      <c r="V771" s="214"/>
      <c r="W771" s="214"/>
      <c r="X771" s="214"/>
      <c r="Y771" s="214"/>
      <c r="Z771" s="214"/>
    </row>
    <row r="772" customFormat="false" ht="12.75" hidden="false" customHeight="true" outlineLevel="0" collapsed="false">
      <c r="A772" s="215"/>
      <c r="B772" s="215"/>
      <c r="C772" s="215"/>
      <c r="D772" s="214"/>
      <c r="E772" s="214"/>
      <c r="F772" s="249"/>
      <c r="G772" s="214"/>
      <c r="H772" s="214"/>
      <c r="I772" s="214"/>
      <c r="J772" s="214"/>
      <c r="K772" s="214"/>
      <c r="L772" s="214"/>
      <c r="M772" s="214"/>
      <c r="N772" s="214"/>
      <c r="O772" s="214"/>
      <c r="P772" s="214"/>
      <c r="Q772" s="214"/>
      <c r="R772" s="214"/>
      <c r="S772" s="214"/>
      <c r="T772" s="214"/>
      <c r="U772" s="214"/>
      <c r="V772" s="214"/>
      <c r="W772" s="214"/>
      <c r="X772" s="214"/>
      <c r="Y772" s="214"/>
      <c r="Z772" s="214"/>
    </row>
    <row r="773" customFormat="false" ht="12.75" hidden="false" customHeight="true" outlineLevel="0" collapsed="false">
      <c r="A773" s="215"/>
      <c r="B773" s="215"/>
      <c r="C773" s="215"/>
      <c r="D773" s="214"/>
      <c r="E773" s="214"/>
      <c r="F773" s="249"/>
      <c r="G773" s="214"/>
      <c r="H773" s="214"/>
      <c r="I773" s="214"/>
      <c r="J773" s="214"/>
      <c r="K773" s="214"/>
      <c r="L773" s="214"/>
      <c r="M773" s="214"/>
      <c r="N773" s="214"/>
      <c r="O773" s="214"/>
      <c r="P773" s="214"/>
      <c r="Q773" s="214"/>
      <c r="R773" s="214"/>
      <c r="S773" s="214"/>
      <c r="T773" s="214"/>
      <c r="U773" s="214"/>
      <c r="V773" s="214"/>
      <c r="W773" s="214"/>
      <c r="X773" s="214"/>
      <c r="Y773" s="214"/>
      <c r="Z773" s="214"/>
    </row>
    <row r="774" customFormat="false" ht="12.75" hidden="false" customHeight="true" outlineLevel="0" collapsed="false">
      <c r="A774" s="215"/>
      <c r="B774" s="215"/>
      <c r="C774" s="215"/>
      <c r="D774" s="214"/>
      <c r="E774" s="214"/>
      <c r="F774" s="249"/>
      <c r="G774" s="214"/>
      <c r="H774" s="214"/>
      <c r="I774" s="214"/>
      <c r="J774" s="214"/>
      <c r="K774" s="214"/>
      <c r="L774" s="214"/>
      <c r="M774" s="214"/>
      <c r="N774" s="214"/>
      <c r="O774" s="214"/>
      <c r="P774" s="214"/>
      <c r="Q774" s="214"/>
      <c r="R774" s="214"/>
      <c r="S774" s="214"/>
      <c r="T774" s="214"/>
      <c r="U774" s="214"/>
      <c r="V774" s="214"/>
      <c r="W774" s="214"/>
      <c r="X774" s="214"/>
      <c r="Y774" s="214"/>
      <c r="Z774" s="214"/>
    </row>
    <row r="775" customFormat="false" ht="12.75" hidden="false" customHeight="true" outlineLevel="0" collapsed="false">
      <c r="A775" s="215"/>
      <c r="B775" s="215"/>
      <c r="C775" s="215"/>
      <c r="D775" s="214"/>
      <c r="E775" s="214"/>
      <c r="F775" s="249"/>
      <c r="G775" s="214"/>
      <c r="H775" s="214"/>
      <c r="I775" s="214"/>
      <c r="J775" s="214"/>
      <c r="K775" s="214"/>
      <c r="L775" s="214"/>
      <c r="M775" s="214"/>
      <c r="N775" s="214"/>
      <c r="O775" s="214"/>
      <c r="P775" s="214"/>
      <c r="Q775" s="214"/>
      <c r="R775" s="214"/>
      <c r="S775" s="214"/>
      <c r="T775" s="214"/>
      <c r="U775" s="214"/>
      <c r="V775" s="214"/>
      <c r="W775" s="214"/>
      <c r="X775" s="214"/>
      <c r="Y775" s="214"/>
      <c r="Z775" s="214"/>
    </row>
    <row r="776" customFormat="false" ht="12.75" hidden="false" customHeight="true" outlineLevel="0" collapsed="false">
      <c r="A776" s="215"/>
      <c r="B776" s="215"/>
      <c r="C776" s="215"/>
      <c r="D776" s="214"/>
      <c r="E776" s="214"/>
      <c r="F776" s="249"/>
      <c r="G776" s="214"/>
      <c r="H776" s="214"/>
      <c r="I776" s="214"/>
      <c r="J776" s="214"/>
      <c r="K776" s="214"/>
      <c r="L776" s="214"/>
      <c r="M776" s="214"/>
      <c r="N776" s="214"/>
      <c r="O776" s="214"/>
      <c r="P776" s="214"/>
      <c r="Q776" s="214"/>
      <c r="R776" s="214"/>
      <c r="S776" s="214"/>
      <c r="T776" s="214"/>
      <c r="U776" s="214"/>
      <c r="V776" s="214"/>
      <c r="W776" s="214"/>
      <c r="X776" s="214"/>
      <c r="Y776" s="214"/>
      <c r="Z776" s="214"/>
    </row>
    <row r="777" customFormat="false" ht="12.75" hidden="false" customHeight="true" outlineLevel="0" collapsed="false">
      <c r="A777" s="215"/>
      <c r="B777" s="215"/>
      <c r="C777" s="215"/>
      <c r="D777" s="214"/>
      <c r="E777" s="214"/>
      <c r="F777" s="249"/>
      <c r="G777" s="214"/>
      <c r="H777" s="214"/>
      <c r="I777" s="214"/>
      <c r="J777" s="214"/>
      <c r="K777" s="214"/>
      <c r="L777" s="214"/>
      <c r="M777" s="214"/>
      <c r="N777" s="214"/>
      <c r="O777" s="214"/>
      <c r="P777" s="214"/>
      <c r="Q777" s="214"/>
      <c r="R777" s="214"/>
      <c r="S777" s="214"/>
      <c r="T777" s="214"/>
      <c r="U777" s="214"/>
      <c r="V777" s="214"/>
      <c r="W777" s="214"/>
      <c r="X777" s="214"/>
      <c r="Y777" s="214"/>
      <c r="Z777" s="214"/>
    </row>
    <row r="778" customFormat="false" ht="12.75" hidden="false" customHeight="true" outlineLevel="0" collapsed="false">
      <c r="A778" s="215"/>
      <c r="B778" s="215"/>
      <c r="C778" s="215"/>
      <c r="D778" s="214"/>
      <c r="E778" s="214"/>
      <c r="F778" s="249"/>
      <c r="G778" s="214"/>
      <c r="H778" s="214"/>
      <c r="I778" s="214"/>
      <c r="J778" s="214"/>
      <c r="K778" s="214"/>
      <c r="L778" s="214"/>
      <c r="M778" s="214"/>
      <c r="N778" s="214"/>
      <c r="O778" s="214"/>
      <c r="P778" s="214"/>
      <c r="Q778" s="214"/>
      <c r="R778" s="214"/>
      <c r="S778" s="214"/>
      <c r="T778" s="214"/>
      <c r="U778" s="214"/>
      <c r="V778" s="214"/>
      <c r="W778" s="214"/>
      <c r="X778" s="214"/>
      <c r="Y778" s="214"/>
      <c r="Z778" s="214"/>
    </row>
    <row r="779" customFormat="false" ht="12.75" hidden="false" customHeight="true" outlineLevel="0" collapsed="false">
      <c r="A779" s="215"/>
      <c r="B779" s="215"/>
      <c r="C779" s="215"/>
      <c r="D779" s="214"/>
      <c r="E779" s="214"/>
      <c r="F779" s="249"/>
      <c r="G779" s="214"/>
      <c r="H779" s="214"/>
      <c r="I779" s="214"/>
      <c r="J779" s="214"/>
      <c r="K779" s="214"/>
      <c r="L779" s="214"/>
      <c r="M779" s="214"/>
      <c r="N779" s="214"/>
      <c r="O779" s="214"/>
      <c r="P779" s="214"/>
      <c r="Q779" s="214"/>
      <c r="R779" s="214"/>
      <c r="S779" s="214"/>
      <c r="T779" s="214"/>
      <c r="U779" s="214"/>
      <c r="V779" s="214"/>
      <c r="W779" s="214"/>
      <c r="X779" s="214"/>
      <c r="Y779" s="214"/>
      <c r="Z779" s="214"/>
    </row>
    <row r="780" customFormat="false" ht="12.75" hidden="false" customHeight="true" outlineLevel="0" collapsed="false">
      <c r="A780" s="215"/>
      <c r="B780" s="215"/>
      <c r="C780" s="215"/>
      <c r="D780" s="214"/>
      <c r="E780" s="214"/>
      <c r="F780" s="249"/>
      <c r="G780" s="214"/>
      <c r="H780" s="214"/>
      <c r="I780" s="214"/>
      <c r="J780" s="214"/>
      <c r="K780" s="214"/>
      <c r="L780" s="214"/>
      <c r="M780" s="214"/>
      <c r="N780" s="214"/>
      <c r="O780" s="214"/>
      <c r="P780" s="214"/>
      <c r="Q780" s="214"/>
      <c r="R780" s="214"/>
      <c r="S780" s="214"/>
      <c r="T780" s="214"/>
      <c r="U780" s="214"/>
      <c r="V780" s="214"/>
      <c r="W780" s="214"/>
      <c r="X780" s="214"/>
      <c r="Y780" s="214"/>
      <c r="Z780" s="214"/>
    </row>
    <row r="781" customFormat="false" ht="12.75" hidden="false" customHeight="true" outlineLevel="0" collapsed="false">
      <c r="A781" s="215"/>
      <c r="B781" s="215"/>
      <c r="C781" s="215"/>
      <c r="D781" s="214"/>
      <c r="E781" s="214"/>
      <c r="F781" s="249"/>
      <c r="G781" s="214"/>
      <c r="H781" s="214"/>
      <c r="I781" s="214"/>
      <c r="J781" s="214"/>
      <c r="K781" s="214"/>
      <c r="L781" s="214"/>
      <c r="M781" s="214"/>
      <c r="N781" s="214"/>
      <c r="O781" s="214"/>
      <c r="P781" s="214"/>
      <c r="Q781" s="214"/>
      <c r="R781" s="214"/>
      <c r="S781" s="214"/>
      <c r="T781" s="214"/>
      <c r="U781" s="214"/>
      <c r="V781" s="214"/>
      <c r="W781" s="214"/>
      <c r="X781" s="214"/>
      <c r="Y781" s="214"/>
      <c r="Z781" s="214"/>
    </row>
    <row r="782" customFormat="false" ht="12.75" hidden="false" customHeight="true" outlineLevel="0" collapsed="false">
      <c r="A782" s="215"/>
      <c r="B782" s="215"/>
      <c r="C782" s="215"/>
      <c r="D782" s="214"/>
      <c r="E782" s="214"/>
      <c r="F782" s="249"/>
      <c r="G782" s="214"/>
      <c r="H782" s="214"/>
      <c r="I782" s="214"/>
      <c r="J782" s="214"/>
      <c r="K782" s="214"/>
      <c r="L782" s="214"/>
      <c r="M782" s="214"/>
      <c r="N782" s="214"/>
      <c r="O782" s="214"/>
      <c r="P782" s="214"/>
      <c r="Q782" s="214"/>
      <c r="R782" s="214"/>
      <c r="S782" s="214"/>
      <c r="T782" s="214"/>
      <c r="U782" s="214"/>
      <c r="V782" s="214"/>
      <c r="W782" s="214"/>
      <c r="X782" s="214"/>
      <c r="Y782" s="214"/>
      <c r="Z782" s="214"/>
    </row>
    <row r="783" customFormat="false" ht="12.75" hidden="false" customHeight="true" outlineLevel="0" collapsed="false">
      <c r="A783" s="215"/>
      <c r="B783" s="215"/>
      <c r="C783" s="215"/>
      <c r="D783" s="214"/>
      <c r="E783" s="214"/>
      <c r="F783" s="249"/>
      <c r="G783" s="214"/>
      <c r="H783" s="214"/>
      <c r="I783" s="214"/>
      <c r="J783" s="214"/>
      <c r="K783" s="214"/>
      <c r="L783" s="214"/>
      <c r="M783" s="214"/>
      <c r="N783" s="214"/>
      <c r="O783" s="214"/>
      <c r="P783" s="214"/>
      <c r="Q783" s="214"/>
      <c r="R783" s="214"/>
      <c r="S783" s="214"/>
      <c r="T783" s="214"/>
      <c r="U783" s="214"/>
      <c r="V783" s="214"/>
      <c r="W783" s="214"/>
      <c r="X783" s="214"/>
      <c r="Y783" s="214"/>
      <c r="Z783" s="214"/>
    </row>
    <row r="784" customFormat="false" ht="12.75" hidden="false" customHeight="true" outlineLevel="0" collapsed="false">
      <c r="A784" s="215"/>
      <c r="B784" s="215"/>
      <c r="C784" s="215"/>
      <c r="D784" s="214"/>
      <c r="E784" s="214"/>
      <c r="F784" s="249"/>
      <c r="G784" s="214"/>
      <c r="H784" s="214"/>
      <c r="I784" s="214"/>
      <c r="J784" s="214"/>
      <c r="K784" s="214"/>
      <c r="L784" s="214"/>
      <c r="M784" s="214"/>
      <c r="N784" s="214"/>
      <c r="O784" s="214"/>
      <c r="P784" s="214"/>
      <c r="Q784" s="214"/>
      <c r="R784" s="214"/>
      <c r="S784" s="214"/>
      <c r="T784" s="214"/>
      <c r="U784" s="214"/>
      <c r="V784" s="214"/>
      <c r="W784" s="214"/>
      <c r="X784" s="214"/>
      <c r="Y784" s="214"/>
      <c r="Z784" s="214"/>
    </row>
    <row r="785" customFormat="false" ht="12.75" hidden="false" customHeight="true" outlineLevel="0" collapsed="false">
      <c r="A785" s="215"/>
      <c r="B785" s="215"/>
      <c r="C785" s="215"/>
      <c r="D785" s="214"/>
      <c r="E785" s="214"/>
      <c r="F785" s="249"/>
      <c r="G785" s="214"/>
      <c r="H785" s="214"/>
      <c r="I785" s="214"/>
      <c r="J785" s="214"/>
      <c r="K785" s="214"/>
      <c r="L785" s="214"/>
      <c r="M785" s="214"/>
      <c r="N785" s="214"/>
      <c r="O785" s="214"/>
      <c r="P785" s="214"/>
      <c r="Q785" s="214"/>
      <c r="R785" s="214"/>
      <c r="S785" s="214"/>
      <c r="T785" s="214"/>
      <c r="U785" s="214"/>
      <c r="V785" s="214"/>
      <c r="W785" s="214"/>
      <c r="X785" s="214"/>
      <c r="Y785" s="214"/>
      <c r="Z785" s="214"/>
    </row>
    <row r="786" customFormat="false" ht="12.75" hidden="false" customHeight="true" outlineLevel="0" collapsed="false">
      <c r="A786" s="215"/>
      <c r="B786" s="215"/>
      <c r="C786" s="215"/>
      <c r="D786" s="214"/>
      <c r="E786" s="214"/>
      <c r="F786" s="249"/>
      <c r="G786" s="214"/>
      <c r="H786" s="214"/>
      <c r="I786" s="214"/>
      <c r="J786" s="214"/>
      <c r="K786" s="214"/>
      <c r="L786" s="214"/>
      <c r="M786" s="214"/>
      <c r="N786" s="214"/>
      <c r="O786" s="214"/>
      <c r="P786" s="214"/>
      <c r="Q786" s="214"/>
      <c r="R786" s="214"/>
      <c r="S786" s="214"/>
      <c r="T786" s="214"/>
      <c r="U786" s="214"/>
      <c r="V786" s="214"/>
      <c r="W786" s="214"/>
      <c r="X786" s="214"/>
      <c r="Y786" s="214"/>
      <c r="Z786" s="214"/>
    </row>
    <row r="787" customFormat="false" ht="12.75" hidden="false" customHeight="true" outlineLevel="0" collapsed="false">
      <c r="A787" s="215"/>
      <c r="B787" s="215"/>
      <c r="C787" s="215"/>
      <c r="D787" s="214"/>
      <c r="E787" s="214"/>
      <c r="F787" s="249"/>
      <c r="G787" s="214"/>
      <c r="H787" s="214"/>
      <c r="I787" s="214"/>
      <c r="J787" s="214"/>
      <c r="K787" s="214"/>
      <c r="L787" s="214"/>
      <c r="M787" s="214"/>
      <c r="N787" s="214"/>
      <c r="O787" s="214"/>
      <c r="P787" s="214"/>
      <c r="Q787" s="214"/>
      <c r="R787" s="214"/>
      <c r="S787" s="214"/>
      <c r="T787" s="214"/>
      <c r="U787" s="214"/>
      <c r="V787" s="214"/>
      <c r="W787" s="214"/>
      <c r="X787" s="214"/>
      <c r="Y787" s="214"/>
      <c r="Z787" s="214"/>
    </row>
    <row r="788" customFormat="false" ht="12.75" hidden="false" customHeight="true" outlineLevel="0" collapsed="false">
      <c r="A788" s="215"/>
      <c r="B788" s="215"/>
      <c r="C788" s="215"/>
      <c r="D788" s="214"/>
      <c r="E788" s="214"/>
      <c r="F788" s="249"/>
      <c r="G788" s="214"/>
      <c r="H788" s="214"/>
      <c r="I788" s="214"/>
      <c r="J788" s="214"/>
      <c r="K788" s="214"/>
      <c r="L788" s="214"/>
      <c r="M788" s="214"/>
      <c r="N788" s="214"/>
      <c r="O788" s="214"/>
      <c r="P788" s="214"/>
      <c r="Q788" s="214"/>
      <c r="R788" s="214"/>
      <c r="S788" s="214"/>
      <c r="T788" s="214"/>
      <c r="U788" s="214"/>
      <c r="V788" s="214"/>
      <c r="W788" s="214"/>
      <c r="X788" s="214"/>
      <c r="Y788" s="214"/>
      <c r="Z788" s="214"/>
    </row>
    <row r="789" customFormat="false" ht="12.75" hidden="false" customHeight="true" outlineLevel="0" collapsed="false">
      <c r="A789" s="215"/>
      <c r="B789" s="215"/>
      <c r="C789" s="215"/>
      <c r="D789" s="214"/>
      <c r="E789" s="214"/>
      <c r="F789" s="249"/>
      <c r="G789" s="214"/>
      <c r="H789" s="214"/>
      <c r="I789" s="214"/>
      <c r="J789" s="214"/>
      <c r="K789" s="214"/>
      <c r="L789" s="214"/>
      <c r="M789" s="214"/>
      <c r="N789" s="214"/>
      <c r="O789" s="214"/>
      <c r="P789" s="214"/>
      <c r="Q789" s="214"/>
      <c r="R789" s="214"/>
      <c r="S789" s="214"/>
      <c r="T789" s="214"/>
      <c r="U789" s="214"/>
      <c r="V789" s="214"/>
      <c r="W789" s="214"/>
      <c r="X789" s="214"/>
      <c r="Y789" s="214"/>
      <c r="Z789" s="214"/>
    </row>
    <row r="790" customFormat="false" ht="12.75" hidden="false" customHeight="true" outlineLevel="0" collapsed="false">
      <c r="A790" s="215"/>
      <c r="B790" s="215"/>
      <c r="C790" s="215"/>
      <c r="D790" s="214"/>
      <c r="E790" s="214"/>
      <c r="F790" s="249"/>
      <c r="G790" s="214"/>
      <c r="H790" s="214"/>
      <c r="I790" s="214"/>
      <c r="J790" s="214"/>
      <c r="K790" s="214"/>
      <c r="L790" s="214"/>
      <c r="M790" s="214"/>
      <c r="N790" s="214"/>
      <c r="O790" s="214"/>
      <c r="P790" s="214"/>
      <c r="Q790" s="214"/>
      <c r="R790" s="214"/>
      <c r="S790" s="214"/>
      <c r="T790" s="214"/>
      <c r="U790" s="214"/>
      <c r="V790" s="214"/>
      <c r="W790" s="214"/>
      <c r="X790" s="214"/>
      <c r="Y790" s="214"/>
      <c r="Z790" s="214"/>
    </row>
    <row r="791" customFormat="false" ht="12.75" hidden="false" customHeight="true" outlineLevel="0" collapsed="false">
      <c r="A791" s="215"/>
      <c r="B791" s="215"/>
      <c r="C791" s="215"/>
      <c r="D791" s="214"/>
      <c r="E791" s="214"/>
      <c r="F791" s="249"/>
      <c r="G791" s="214"/>
      <c r="H791" s="214"/>
      <c r="I791" s="214"/>
      <c r="J791" s="214"/>
      <c r="K791" s="214"/>
      <c r="L791" s="214"/>
      <c r="M791" s="214"/>
      <c r="N791" s="214"/>
      <c r="O791" s="214"/>
      <c r="P791" s="214"/>
      <c r="Q791" s="214"/>
      <c r="R791" s="214"/>
      <c r="S791" s="214"/>
      <c r="T791" s="214"/>
      <c r="U791" s="214"/>
      <c r="V791" s="214"/>
      <c r="W791" s="214"/>
      <c r="X791" s="214"/>
      <c r="Y791" s="214"/>
      <c r="Z791" s="214"/>
    </row>
    <row r="792" customFormat="false" ht="12.75" hidden="false" customHeight="true" outlineLevel="0" collapsed="false">
      <c r="A792" s="215"/>
      <c r="B792" s="215"/>
      <c r="C792" s="215"/>
      <c r="D792" s="214"/>
      <c r="E792" s="214"/>
      <c r="F792" s="249"/>
      <c r="G792" s="214"/>
      <c r="H792" s="214"/>
      <c r="I792" s="214"/>
      <c r="J792" s="214"/>
      <c r="K792" s="214"/>
      <c r="L792" s="214"/>
      <c r="M792" s="214"/>
      <c r="N792" s="214"/>
      <c r="O792" s="214"/>
      <c r="P792" s="214"/>
      <c r="Q792" s="214"/>
      <c r="R792" s="214"/>
      <c r="S792" s="214"/>
      <c r="T792" s="214"/>
      <c r="U792" s="214"/>
      <c r="V792" s="214"/>
      <c r="W792" s="214"/>
      <c r="X792" s="214"/>
      <c r="Y792" s="214"/>
      <c r="Z792" s="214"/>
    </row>
    <row r="793" customFormat="false" ht="12.75" hidden="false" customHeight="true" outlineLevel="0" collapsed="false">
      <c r="A793" s="215"/>
      <c r="B793" s="215"/>
      <c r="C793" s="215"/>
      <c r="D793" s="214"/>
      <c r="E793" s="214"/>
      <c r="F793" s="249"/>
      <c r="G793" s="214"/>
      <c r="H793" s="214"/>
      <c r="I793" s="214"/>
      <c r="J793" s="214"/>
      <c r="K793" s="214"/>
      <c r="L793" s="214"/>
      <c r="M793" s="214"/>
      <c r="N793" s="214"/>
      <c r="O793" s="214"/>
      <c r="P793" s="214"/>
      <c r="Q793" s="214"/>
      <c r="R793" s="214"/>
      <c r="S793" s="214"/>
      <c r="T793" s="214"/>
      <c r="U793" s="214"/>
      <c r="V793" s="214"/>
      <c r="W793" s="214"/>
      <c r="X793" s="214"/>
      <c r="Y793" s="214"/>
      <c r="Z793" s="214"/>
    </row>
    <row r="794" customFormat="false" ht="12.75" hidden="false" customHeight="true" outlineLevel="0" collapsed="false">
      <c r="A794" s="215"/>
      <c r="B794" s="215"/>
      <c r="C794" s="215"/>
      <c r="D794" s="214"/>
      <c r="E794" s="214"/>
      <c r="F794" s="249"/>
      <c r="G794" s="214"/>
      <c r="H794" s="214"/>
      <c r="I794" s="214"/>
      <c r="J794" s="214"/>
      <c r="K794" s="214"/>
      <c r="L794" s="214"/>
      <c r="M794" s="214"/>
      <c r="N794" s="214"/>
      <c r="O794" s="214"/>
      <c r="P794" s="214"/>
      <c r="Q794" s="214"/>
      <c r="R794" s="214"/>
      <c r="S794" s="214"/>
      <c r="T794" s="214"/>
      <c r="U794" s="214"/>
      <c r="V794" s="214"/>
      <c r="W794" s="214"/>
      <c r="X794" s="214"/>
      <c r="Y794" s="214"/>
      <c r="Z794" s="214"/>
    </row>
    <row r="795" customFormat="false" ht="12.75" hidden="false" customHeight="true" outlineLevel="0" collapsed="false">
      <c r="A795" s="215"/>
      <c r="B795" s="215"/>
      <c r="C795" s="215"/>
      <c r="D795" s="214"/>
      <c r="E795" s="214"/>
      <c r="F795" s="249"/>
      <c r="G795" s="214"/>
      <c r="H795" s="214"/>
      <c r="I795" s="214"/>
      <c r="J795" s="214"/>
      <c r="K795" s="214"/>
      <c r="L795" s="214"/>
      <c r="M795" s="214"/>
      <c r="N795" s="214"/>
      <c r="O795" s="214"/>
      <c r="P795" s="214"/>
      <c r="Q795" s="214"/>
      <c r="R795" s="214"/>
      <c r="S795" s="214"/>
      <c r="T795" s="214"/>
      <c r="U795" s="214"/>
      <c r="V795" s="214"/>
      <c r="W795" s="214"/>
      <c r="X795" s="214"/>
      <c r="Y795" s="214"/>
      <c r="Z795" s="214"/>
    </row>
    <row r="796" customFormat="false" ht="12.75" hidden="false" customHeight="true" outlineLevel="0" collapsed="false">
      <c r="A796" s="215"/>
      <c r="B796" s="215"/>
      <c r="C796" s="215"/>
      <c r="D796" s="214"/>
      <c r="E796" s="214"/>
      <c r="F796" s="249"/>
      <c r="G796" s="214"/>
      <c r="H796" s="214"/>
      <c r="I796" s="214"/>
      <c r="J796" s="214"/>
      <c r="K796" s="214"/>
      <c r="L796" s="214"/>
      <c r="M796" s="214"/>
      <c r="N796" s="214"/>
      <c r="O796" s="214"/>
      <c r="P796" s="214"/>
      <c r="Q796" s="214"/>
      <c r="R796" s="214"/>
      <c r="S796" s="214"/>
      <c r="T796" s="214"/>
      <c r="U796" s="214"/>
      <c r="V796" s="214"/>
      <c r="W796" s="214"/>
      <c r="X796" s="214"/>
      <c r="Y796" s="214"/>
      <c r="Z796" s="214"/>
    </row>
    <row r="797" customFormat="false" ht="12.75" hidden="false" customHeight="true" outlineLevel="0" collapsed="false">
      <c r="A797" s="215"/>
      <c r="B797" s="215"/>
      <c r="C797" s="215"/>
      <c r="D797" s="214"/>
      <c r="E797" s="214"/>
      <c r="F797" s="249"/>
      <c r="G797" s="214"/>
      <c r="H797" s="214"/>
      <c r="I797" s="214"/>
      <c r="J797" s="214"/>
      <c r="K797" s="214"/>
      <c r="L797" s="214"/>
      <c r="M797" s="214"/>
      <c r="N797" s="214"/>
      <c r="O797" s="214"/>
      <c r="P797" s="214"/>
      <c r="Q797" s="214"/>
      <c r="R797" s="214"/>
      <c r="S797" s="214"/>
      <c r="T797" s="214"/>
      <c r="U797" s="214"/>
      <c r="V797" s="214"/>
      <c r="W797" s="214"/>
      <c r="X797" s="214"/>
      <c r="Y797" s="214"/>
      <c r="Z797" s="214"/>
    </row>
    <row r="798" customFormat="false" ht="12.75" hidden="false" customHeight="true" outlineLevel="0" collapsed="false">
      <c r="A798" s="215"/>
      <c r="B798" s="215"/>
      <c r="C798" s="215"/>
      <c r="D798" s="214"/>
      <c r="E798" s="214"/>
      <c r="F798" s="249"/>
      <c r="G798" s="214"/>
      <c r="H798" s="214"/>
      <c r="I798" s="214"/>
      <c r="J798" s="214"/>
      <c r="K798" s="214"/>
      <c r="L798" s="214"/>
      <c r="M798" s="214"/>
      <c r="N798" s="214"/>
      <c r="O798" s="214"/>
      <c r="P798" s="214"/>
      <c r="Q798" s="214"/>
      <c r="R798" s="214"/>
      <c r="S798" s="214"/>
      <c r="T798" s="214"/>
      <c r="U798" s="214"/>
      <c r="V798" s="214"/>
      <c r="W798" s="214"/>
      <c r="X798" s="214"/>
      <c r="Y798" s="214"/>
      <c r="Z798" s="214"/>
    </row>
    <row r="799" customFormat="false" ht="12.75" hidden="false" customHeight="true" outlineLevel="0" collapsed="false">
      <c r="A799" s="215"/>
      <c r="B799" s="215"/>
      <c r="C799" s="215"/>
      <c r="D799" s="214"/>
      <c r="E799" s="214"/>
      <c r="F799" s="249"/>
      <c r="G799" s="214"/>
      <c r="H799" s="214"/>
      <c r="I799" s="214"/>
      <c r="J799" s="214"/>
      <c r="K799" s="214"/>
      <c r="L799" s="214"/>
      <c r="M799" s="214"/>
      <c r="N799" s="214"/>
      <c r="O799" s="214"/>
      <c r="P799" s="214"/>
      <c r="Q799" s="214"/>
      <c r="R799" s="214"/>
      <c r="S799" s="214"/>
      <c r="T799" s="214"/>
      <c r="U799" s="214"/>
      <c r="V799" s="214"/>
      <c r="W799" s="214"/>
      <c r="X799" s="214"/>
      <c r="Y799" s="214"/>
      <c r="Z799" s="214"/>
    </row>
    <row r="800" customFormat="false" ht="12.75" hidden="false" customHeight="true" outlineLevel="0" collapsed="false">
      <c r="A800" s="215"/>
      <c r="B800" s="215"/>
      <c r="C800" s="215"/>
      <c r="D800" s="214"/>
      <c r="E800" s="214"/>
      <c r="F800" s="249"/>
      <c r="G800" s="214"/>
      <c r="H800" s="214"/>
      <c r="I800" s="214"/>
      <c r="J800" s="214"/>
      <c r="K800" s="214"/>
      <c r="L800" s="214"/>
      <c r="M800" s="214"/>
      <c r="N800" s="214"/>
      <c r="O800" s="214"/>
      <c r="P800" s="214"/>
      <c r="Q800" s="214"/>
      <c r="R800" s="214"/>
      <c r="S800" s="214"/>
      <c r="T800" s="214"/>
      <c r="U800" s="214"/>
      <c r="V800" s="214"/>
      <c r="W800" s="214"/>
      <c r="X800" s="214"/>
      <c r="Y800" s="214"/>
      <c r="Z800" s="214"/>
    </row>
    <row r="801" customFormat="false" ht="12.75" hidden="false" customHeight="true" outlineLevel="0" collapsed="false">
      <c r="A801" s="215"/>
      <c r="B801" s="215"/>
      <c r="C801" s="215"/>
      <c r="D801" s="214"/>
      <c r="E801" s="214"/>
      <c r="F801" s="249"/>
      <c r="G801" s="214"/>
      <c r="H801" s="214"/>
      <c r="I801" s="214"/>
      <c r="J801" s="214"/>
      <c r="K801" s="214"/>
      <c r="L801" s="214"/>
      <c r="M801" s="214"/>
      <c r="N801" s="214"/>
      <c r="O801" s="214"/>
      <c r="P801" s="214"/>
      <c r="Q801" s="214"/>
      <c r="R801" s="214"/>
      <c r="S801" s="214"/>
      <c r="T801" s="214"/>
      <c r="U801" s="214"/>
      <c r="V801" s="214"/>
      <c r="W801" s="214"/>
      <c r="X801" s="214"/>
      <c r="Y801" s="214"/>
      <c r="Z801" s="214"/>
    </row>
    <row r="802" customFormat="false" ht="12.75" hidden="false" customHeight="true" outlineLevel="0" collapsed="false">
      <c r="A802" s="215"/>
      <c r="B802" s="215"/>
      <c r="C802" s="215"/>
      <c r="D802" s="214"/>
      <c r="E802" s="214"/>
      <c r="F802" s="249"/>
      <c r="G802" s="214"/>
      <c r="H802" s="214"/>
      <c r="I802" s="214"/>
      <c r="J802" s="214"/>
      <c r="K802" s="214"/>
      <c r="L802" s="214"/>
      <c r="M802" s="214"/>
      <c r="N802" s="214"/>
      <c r="O802" s="214"/>
      <c r="P802" s="214"/>
      <c r="Q802" s="214"/>
      <c r="R802" s="214"/>
      <c r="S802" s="214"/>
      <c r="T802" s="214"/>
      <c r="U802" s="214"/>
      <c r="V802" s="214"/>
      <c r="W802" s="214"/>
      <c r="X802" s="214"/>
      <c r="Y802" s="214"/>
      <c r="Z802" s="214"/>
    </row>
    <row r="803" customFormat="false" ht="12.75" hidden="false" customHeight="true" outlineLevel="0" collapsed="false">
      <c r="A803" s="215"/>
      <c r="B803" s="215"/>
      <c r="C803" s="215"/>
      <c r="D803" s="214"/>
      <c r="E803" s="214"/>
      <c r="F803" s="249"/>
      <c r="G803" s="214"/>
      <c r="H803" s="214"/>
      <c r="I803" s="214"/>
      <c r="J803" s="214"/>
      <c r="K803" s="214"/>
      <c r="L803" s="214"/>
      <c r="M803" s="214"/>
      <c r="N803" s="214"/>
      <c r="O803" s="214"/>
      <c r="P803" s="214"/>
      <c r="Q803" s="214"/>
      <c r="R803" s="214"/>
      <c r="S803" s="214"/>
      <c r="T803" s="214"/>
      <c r="U803" s="214"/>
      <c r="V803" s="214"/>
      <c r="W803" s="214"/>
      <c r="X803" s="214"/>
      <c r="Y803" s="214"/>
      <c r="Z803" s="214"/>
    </row>
    <row r="804" customFormat="false" ht="12.75" hidden="false" customHeight="true" outlineLevel="0" collapsed="false">
      <c r="A804" s="215"/>
      <c r="B804" s="215"/>
      <c r="C804" s="215"/>
      <c r="D804" s="214"/>
      <c r="E804" s="214"/>
      <c r="F804" s="249"/>
      <c r="G804" s="214"/>
      <c r="H804" s="214"/>
      <c r="I804" s="214"/>
      <c r="J804" s="214"/>
      <c r="K804" s="214"/>
      <c r="L804" s="214"/>
      <c r="M804" s="214"/>
      <c r="N804" s="214"/>
      <c r="O804" s="214"/>
      <c r="P804" s="214"/>
      <c r="Q804" s="214"/>
      <c r="R804" s="214"/>
      <c r="S804" s="214"/>
      <c r="T804" s="214"/>
      <c r="U804" s="214"/>
      <c r="V804" s="214"/>
      <c r="W804" s="214"/>
      <c r="X804" s="214"/>
      <c r="Y804" s="214"/>
      <c r="Z804" s="214"/>
    </row>
    <row r="805" customFormat="false" ht="12.75" hidden="false" customHeight="true" outlineLevel="0" collapsed="false">
      <c r="A805" s="215"/>
      <c r="B805" s="215"/>
      <c r="C805" s="215"/>
      <c r="D805" s="214"/>
      <c r="E805" s="214"/>
      <c r="F805" s="249"/>
      <c r="G805" s="214"/>
      <c r="H805" s="214"/>
      <c r="I805" s="214"/>
      <c r="J805" s="214"/>
      <c r="K805" s="214"/>
      <c r="L805" s="214"/>
      <c r="M805" s="214"/>
      <c r="N805" s="214"/>
      <c r="O805" s="214"/>
      <c r="P805" s="214"/>
      <c r="Q805" s="214"/>
      <c r="R805" s="214"/>
      <c r="S805" s="214"/>
      <c r="T805" s="214"/>
      <c r="U805" s="214"/>
      <c r="V805" s="214"/>
      <c r="W805" s="214"/>
      <c r="X805" s="214"/>
      <c r="Y805" s="214"/>
      <c r="Z805" s="214"/>
    </row>
    <row r="806" customFormat="false" ht="12.75" hidden="false" customHeight="true" outlineLevel="0" collapsed="false">
      <c r="A806" s="215"/>
      <c r="B806" s="215"/>
      <c r="C806" s="215"/>
      <c r="D806" s="214"/>
      <c r="E806" s="214"/>
      <c r="F806" s="249"/>
      <c r="G806" s="214"/>
      <c r="H806" s="214"/>
      <c r="I806" s="214"/>
      <c r="J806" s="214"/>
      <c r="K806" s="214"/>
      <c r="L806" s="214"/>
      <c r="M806" s="214"/>
      <c r="N806" s="214"/>
      <c r="O806" s="214"/>
      <c r="P806" s="214"/>
      <c r="Q806" s="214"/>
      <c r="R806" s="214"/>
      <c r="S806" s="214"/>
      <c r="T806" s="214"/>
      <c r="U806" s="214"/>
      <c r="V806" s="214"/>
      <c r="W806" s="214"/>
      <c r="X806" s="214"/>
      <c r="Y806" s="214"/>
      <c r="Z806" s="214"/>
    </row>
    <row r="807" customFormat="false" ht="12.75" hidden="false" customHeight="true" outlineLevel="0" collapsed="false">
      <c r="A807" s="215"/>
      <c r="B807" s="215"/>
      <c r="C807" s="215"/>
      <c r="D807" s="214"/>
      <c r="E807" s="214"/>
      <c r="F807" s="249"/>
      <c r="G807" s="214"/>
      <c r="H807" s="214"/>
      <c r="I807" s="214"/>
      <c r="J807" s="214"/>
      <c r="K807" s="214"/>
      <c r="L807" s="214"/>
      <c r="M807" s="214"/>
      <c r="N807" s="214"/>
      <c r="O807" s="214"/>
      <c r="P807" s="214"/>
      <c r="Q807" s="214"/>
      <c r="R807" s="214"/>
      <c r="S807" s="214"/>
      <c r="T807" s="214"/>
      <c r="U807" s="214"/>
      <c r="V807" s="214"/>
      <c r="W807" s="214"/>
      <c r="X807" s="214"/>
      <c r="Y807" s="214"/>
      <c r="Z807" s="214"/>
    </row>
    <row r="808" customFormat="false" ht="12.75" hidden="false" customHeight="true" outlineLevel="0" collapsed="false">
      <c r="A808" s="215"/>
      <c r="B808" s="215"/>
      <c r="C808" s="215"/>
      <c r="D808" s="214"/>
      <c r="E808" s="214"/>
      <c r="F808" s="249"/>
      <c r="G808" s="214"/>
      <c r="H808" s="214"/>
      <c r="I808" s="214"/>
      <c r="J808" s="214"/>
      <c r="K808" s="214"/>
      <c r="L808" s="214"/>
      <c r="M808" s="214"/>
      <c r="N808" s="214"/>
      <c r="O808" s="214"/>
      <c r="P808" s="214"/>
      <c r="Q808" s="214"/>
      <c r="R808" s="214"/>
      <c r="S808" s="214"/>
      <c r="T808" s="214"/>
      <c r="U808" s="214"/>
      <c r="V808" s="214"/>
      <c r="W808" s="214"/>
      <c r="X808" s="214"/>
      <c r="Y808" s="214"/>
      <c r="Z808" s="214"/>
    </row>
    <row r="809" customFormat="false" ht="12.75" hidden="false" customHeight="true" outlineLevel="0" collapsed="false">
      <c r="A809" s="215"/>
      <c r="B809" s="215"/>
      <c r="C809" s="215"/>
      <c r="D809" s="214"/>
      <c r="E809" s="214"/>
      <c r="F809" s="249"/>
      <c r="G809" s="214"/>
      <c r="H809" s="214"/>
      <c r="I809" s="214"/>
      <c r="J809" s="214"/>
      <c r="K809" s="214"/>
      <c r="L809" s="214"/>
      <c r="M809" s="214"/>
      <c r="N809" s="214"/>
      <c r="O809" s="214"/>
      <c r="P809" s="214"/>
      <c r="Q809" s="214"/>
      <c r="R809" s="214"/>
      <c r="S809" s="214"/>
      <c r="T809" s="214"/>
      <c r="U809" s="214"/>
      <c r="V809" s="214"/>
      <c r="W809" s="214"/>
      <c r="X809" s="214"/>
      <c r="Y809" s="214"/>
      <c r="Z809" s="214"/>
    </row>
    <row r="810" customFormat="false" ht="12.75" hidden="false" customHeight="true" outlineLevel="0" collapsed="false">
      <c r="A810" s="215"/>
      <c r="B810" s="215"/>
      <c r="C810" s="215"/>
      <c r="D810" s="214"/>
      <c r="E810" s="214"/>
      <c r="F810" s="249"/>
      <c r="G810" s="214"/>
      <c r="H810" s="214"/>
      <c r="I810" s="214"/>
      <c r="J810" s="214"/>
      <c r="K810" s="214"/>
      <c r="L810" s="214"/>
      <c r="M810" s="214"/>
      <c r="N810" s="214"/>
      <c r="O810" s="214"/>
      <c r="P810" s="214"/>
      <c r="Q810" s="214"/>
      <c r="R810" s="214"/>
      <c r="S810" s="214"/>
      <c r="T810" s="214"/>
      <c r="U810" s="214"/>
      <c r="V810" s="214"/>
      <c r="W810" s="214"/>
      <c r="X810" s="214"/>
      <c r="Y810" s="214"/>
      <c r="Z810" s="214"/>
    </row>
    <row r="811" customFormat="false" ht="12.75" hidden="false" customHeight="true" outlineLevel="0" collapsed="false">
      <c r="A811" s="215"/>
      <c r="B811" s="215"/>
      <c r="C811" s="215"/>
      <c r="D811" s="214"/>
      <c r="E811" s="214"/>
      <c r="F811" s="249"/>
      <c r="G811" s="214"/>
      <c r="H811" s="214"/>
      <c r="I811" s="214"/>
      <c r="J811" s="214"/>
      <c r="K811" s="214"/>
      <c r="L811" s="214"/>
      <c r="M811" s="214"/>
      <c r="N811" s="214"/>
      <c r="O811" s="214"/>
      <c r="P811" s="214"/>
      <c r="Q811" s="214"/>
      <c r="R811" s="214"/>
      <c r="S811" s="214"/>
      <c r="T811" s="214"/>
      <c r="U811" s="214"/>
      <c r="V811" s="214"/>
      <c r="W811" s="214"/>
      <c r="X811" s="214"/>
      <c r="Y811" s="214"/>
      <c r="Z811" s="214"/>
    </row>
    <row r="812" customFormat="false" ht="12.75" hidden="false" customHeight="true" outlineLevel="0" collapsed="false">
      <c r="A812" s="215"/>
      <c r="B812" s="215"/>
      <c r="C812" s="215"/>
      <c r="D812" s="214"/>
      <c r="E812" s="214"/>
      <c r="F812" s="249"/>
      <c r="G812" s="214"/>
      <c r="H812" s="214"/>
      <c r="I812" s="214"/>
      <c r="J812" s="214"/>
      <c r="K812" s="214"/>
      <c r="L812" s="214"/>
      <c r="M812" s="214"/>
      <c r="N812" s="214"/>
      <c r="O812" s="214"/>
      <c r="P812" s="214"/>
      <c r="Q812" s="214"/>
      <c r="R812" s="214"/>
      <c r="S812" s="214"/>
      <c r="T812" s="214"/>
      <c r="U812" s="214"/>
      <c r="V812" s="214"/>
      <c r="W812" s="214"/>
      <c r="X812" s="214"/>
      <c r="Y812" s="214"/>
      <c r="Z812" s="214"/>
    </row>
    <row r="813" customFormat="false" ht="12.75" hidden="false" customHeight="true" outlineLevel="0" collapsed="false">
      <c r="A813" s="215"/>
      <c r="B813" s="215"/>
      <c r="C813" s="215"/>
      <c r="D813" s="214"/>
      <c r="E813" s="214"/>
      <c r="F813" s="249"/>
      <c r="G813" s="214"/>
      <c r="H813" s="214"/>
      <c r="I813" s="214"/>
      <c r="J813" s="214"/>
      <c r="K813" s="214"/>
      <c r="L813" s="214"/>
      <c r="M813" s="214"/>
      <c r="N813" s="214"/>
      <c r="O813" s="214"/>
      <c r="P813" s="214"/>
      <c r="Q813" s="214"/>
      <c r="R813" s="214"/>
      <c r="S813" s="214"/>
      <c r="T813" s="214"/>
      <c r="U813" s="214"/>
      <c r="V813" s="214"/>
      <c r="W813" s="214"/>
      <c r="X813" s="214"/>
      <c r="Y813" s="214"/>
      <c r="Z813" s="214"/>
    </row>
    <row r="814" customFormat="false" ht="12.75" hidden="false" customHeight="true" outlineLevel="0" collapsed="false">
      <c r="A814" s="215"/>
      <c r="B814" s="215"/>
      <c r="C814" s="215"/>
      <c r="D814" s="214"/>
      <c r="E814" s="214"/>
      <c r="F814" s="249"/>
      <c r="G814" s="214"/>
      <c r="H814" s="214"/>
      <c r="I814" s="214"/>
      <c r="J814" s="214"/>
      <c r="K814" s="214"/>
      <c r="L814" s="214"/>
      <c r="M814" s="214"/>
      <c r="N814" s="214"/>
      <c r="O814" s="214"/>
      <c r="P814" s="214"/>
      <c r="Q814" s="214"/>
      <c r="R814" s="214"/>
      <c r="S814" s="214"/>
      <c r="T814" s="214"/>
      <c r="U814" s="214"/>
      <c r="V814" s="214"/>
      <c r="W814" s="214"/>
      <c r="X814" s="214"/>
      <c r="Y814" s="214"/>
      <c r="Z814" s="214"/>
    </row>
    <row r="815" customFormat="false" ht="12.75" hidden="false" customHeight="true" outlineLevel="0" collapsed="false">
      <c r="A815" s="215"/>
      <c r="B815" s="215"/>
      <c r="C815" s="215"/>
      <c r="D815" s="214"/>
      <c r="E815" s="214"/>
      <c r="F815" s="249"/>
      <c r="G815" s="214"/>
      <c r="H815" s="214"/>
      <c r="I815" s="214"/>
      <c r="J815" s="214"/>
      <c r="K815" s="214"/>
      <c r="L815" s="214"/>
      <c r="M815" s="214"/>
      <c r="N815" s="214"/>
      <c r="O815" s="214"/>
      <c r="P815" s="214"/>
      <c r="Q815" s="214"/>
      <c r="R815" s="214"/>
      <c r="S815" s="214"/>
      <c r="T815" s="214"/>
      <c r="U815" s="214"/>
      <c r="V815" s="214"/>
      <c r="W815" s="214"/>
      <c r="X815" s="214"/>
      <c r="Y815" s="214"/>
      <c r="Z815" s="214"/>
    </row>
    <row r="816" customFormat="false" ht="12.75" hidden="false" customHeight="true" outlineLevel="0" collapsed="false">
      <c r="A816" s="215"/>
      <c r="B816" s="215"/>
      <c r="C816" s="215"/>
      <c r="D816" s="214"/>
      <c r="E816" s="214"/>
      <c r="F816" s="249"/>
      <c r="G816" s="214"/>
      <c r="H816" s="214"/>
      <c r="I816" s="214"/>
      <c r="J816" s="214"/>
      <c r="K816" s="214"/>
      <c r="L816" s="214"/>
      <c r="M816" s="214"/>
      <c r="N816" s="214"/>
      <c r="O816" s="214"/>
      <c r="P816" s="214"/>
      <c r="Q816" s="214"/>
      <c r="R816" s="214"/>
      <c r="S816" s="214"/>
      <c r="T816" s="214"/>
      <c r="U816" s="214"/>
      <c r="V816" s="214"/>
      <c r="W816" s="214"/>
      <c r="X816" s="214"/>
      <c r="Y816" s="214"/>
      <c r="Z816" s="214"/>
    </row>
    <row r="817" customFormat="false" ht="12.75" hidden="false" customHeight="true" outlineLevel="0" collapsed="false">
      <c r="A817" s="215"/>
      <c r="B817" s="215"/>
      <c r="C817" s="215"/>
      <c r="D817" s="214"/>
      <c r="E817" s="214"/>
      <c r="F817" s="249"/>
      <c r="G817" s="214"/>
      <c r="H817" s="214"/>
      <c r="I817" s="214"/>
      <c r="J817" s="214"/>
      <c r="K817" s="214"/>
      <c r="L817" s="214"/>
      <c r="M817" s="214"/>
      <c r="N817" s="214"/>
      <c r="O817" s="214"/>
      <c r="P817" s="214"/>
      <c r="Q817" s="214"/>
      <c r="R817" s="214"/>
      <c r="S817" s="214"/>
      <c r="T817" s="214"/>
      <c r="U817" s="214"/>
      <c r="V817" s="214"/>
      <c r="W817" s="214"/>
      <c r="X817" s="214"/>
      <c r="Y817" s="214"/>
      <c r="Z817" s="214"/>
    </row>
    <row r="818" customFormat="false" ht="12.75" hidden="false" customHeight="true" outlineLevel="0" collapsed="false">
      <c r="A818" s="215"/>
      <c r="B818" s="215"/>
      <c r="C818" s="215"/>
      <c r="D818" s="214"/>
      <c r="E818" s="214"/>
      <c r="F818" s="249"/>
      <c r="G818" s="214"/>
      <c r="H818" s="214"/>
      <c r="I818" s="214"/>
      <c r="J818" s="214"/>
      <c r="K818" s="214"/>
      <c r="L818" s="214"/>
      <c r="M818" s="214"/>
      <c r="N818" s="214"/>
      <c r="O818" s="214"/>
      <c r="P818" s="214"/>
      <c r="Q818" s="214"/>
      <c r="R818" s="214"/>
      <c r="S818" s="214"/>
      <c r="T818" s="214"/>
      <c r="U818" s="214"/>
      <c r="V818" s="214"/>
      <c r="W818" s="214"/>
      <c r="X818" s="214"/>
      <c r="Y818" s="214"/>
      <c r="Z818" s="214"/>
    </row>
    <row r="819" customFormat="false" ht="12.75" hidden="false" customHeight="true" outlineLevel="0" collapsed="false">
      <c r="A819" s="215"/>
      <c r="B819" s="215"/>
      <c r="C819" s="215"/>
      <c r="D819" s="214"/>
      <c r="E819" s="214"/>
      <c r="F819" s="249"/>
      <c r="G819" s="214"/>
      <c r="H819" s="214"/>
      <c r="I819" s="214"/>
      <c r="J819" s="214"/>
      <c r="K819" s="214"/>
      <c r="L819" s="214"/>
      <c r="M819" s="214"/>
      <c r="N819" s="214"/>
      <c r="O819" s="214"/>
      <c r="P819" s="214"/>
      <c r="Q819" s="214"/>
      <c r="R819" s="214"/>
      <c r="S819" s="214"/>
      <c r="T819" s="214"/>
      <c r="U819" s="214"/>
      <c r="V819" s="214"/>
      <c r="W819" s="214"/>
      <c r="X819" s="214"/>
      <c r="Y819" s="214"/>
      <c r="Z819" s="214"/>
    </row>
    <row r="820" customFormat="false" ht="12.75" hidden="false" customHeight="true" outlineLevel="0" collapsed="false">
      <c r="A820" s="215"/>
      <c r="B820" s="215"/>
      <c r="C820" s="215"/>
      <c r="D820" s="214"/>
      <c r="E820" s="214"/>
      <c r="F820" s="249"/>
      <c r="G820" s="214"/>
      <c r="H820" s="214"/>
      <c r="I820" s="214"/>
      <c r="J820" s="214"/>
      <c r="K820" s="214"/>
      <c r="L820" s="214"/>
      <c r="M820" s="214"/>
      <c r="N820" s="214"/>
      <c r="O820" s="214"/>
      <c r="P820" s="214"/>
      <c r="Q820" s="214"/>
      <c r="R820" s="214"/>
      <c r="S820" s="214"/>
      <c r="T820" s="214"/>
      <c r="U820" s="214"/>
      <c r="V820" s="214"/>
      <c r="W820" s="214"/>
      <c r="X820" s="214"/>
      <c r="Y820" s="214"/>
      <c r="Z820" s="214"/>
    </row>
    <row r="821" customFormat="false" ht="12.75" hidden="false" customHeight="true" outlineLevel="0" collapsed="false">
      <c r="A821" s="215"/>
      <c r="B821" s="215"/>
      <c r="C821" s="215"/>
      <c r="D821" s="214"/>
      <c r="E821" s="214"/>
      <c r="F821" s="249"/>
      <c r="G821" s="214"/>
      <c r="H821" s="214"/>
      <c r="I821" s="214"/>
      <c r="J821" s="214"/>
      <c r="K821" s="214"/>
      <c r="L821" s="214"/>
      <c r="M821" s="214"/>
      <c r="N821" s="214"/>
      <c r="O821" s="214"/>
      <c r="P821" s="214"/>
      <c r="Q821" s="214"/>
      <c r="R821" s="214"/>
      <c r="S821" s="214"/>
      <c r="T821" s="214"/>
      <c r="U821" s="214"/>
      <c r="V821" s="214"/>
      <c r="W821" s="214"/>
      <c r="X821" s="214"/>
      <c r="Y821" s="214"/>
      <c r="Z821" s="214"/>
    </row>
    <row r="822" customFormat="false" ht="12.75" hidden="false" customHeight="true" outlineLevel="0" collapsed="false">
      <c r="A822" s="215"/>
      <c r="B822" s="215"/>
      <c r="C822" s="215"/>
      <c r="D822" s="214"/>
      <c r="E822" s="214"/>
      <c r="F822" s="249"/>
      <c r="G822" s="214"/>
      <c r="H822" s="214"/>
      <c r="I822" s="214"/>
      <c r="J822" s="214"/>
      <c r="K822" s="214"/>
      <c r="L822" s="214"/>
      <c r="M822" s="214"/>
      <c r="N822" s="214"/>
      <c r="O822" s="214"/>
      <c r="P822" s="214"/>
      <c r="Q822" s="214"/>
      <c r="R822" s="214"/>
      <c r="S822" s="214"/>
      <c r="T822" s="214"/>
      <c r="U822" s="214"/>
      <c r="V822" s="214"/>
      <c r="W822" s="214"/>
      <c r="X822" s="214"/>
      <c r="Y822" s="214"/>
      <c r="Z822" s="214"/>
    </row>
    <row r="823" customFormat="false" ht="12.75" hidden="false" customHeight="true" outlineLevel="0" collapsed="false">
      <c r="A823" s="215"/>
      <c r="B823" s="215"/>
      <c r="C823" s="215"/>
      <c r="D823" s="214"/>
      <c r="E823" s="214"/>
      <c r="F823" s="249"/>
      <c r="G823" s="214"/>
      <c r="H823" s="214"/>
      <c r="I823" s="214"/>
      <c r="J823" s="214"/>
      <c r="K823" s="214"/>
      <c r="L823" s="214"/>
      <c r="M823" s="214"/>
      <c r="N823" s="214"/>
      <c r="O823" s="214"/>
      <c r="P823" s="214"/>
      <c r="Q823" s="214"/>
      <c r="R823" s="214"/>
      <c r="S823" s="214"/>
      <c r="T823" s="214"/>
      <c r="U823" s="214"/>
      <c r="V823" s="214"/>
      <c r="W823" s="214"/>
      <c r="X823" s="214"/>
      <c r="Y823" s="214"/>
      <c r="Z823" s="214"/>
    </row>
    <row r="824" customFormat="false" ht="12.75" hidden="false" customHeight="true" outlineLevel="0" collapsed="false">
      <c r="A824" s="215"/>
      <c r="B824" s="215"/>
      <c r="C824" s="215"/>
      <c r="D824" s="214"/>
      <c r="E824" s="214"/>
      <c r="F824" s="249"/>
      <c r="G824" s="214"/>
      <c r="H824" s="214"/>
      <c r="I824" s="214"/>
      <c r="J824" s="214"/>
      <c r="K824" s="214"/>
      <c r="L824" s="214"/>
      <c r="M824" s="214"/>
      <c r="N824" s="214"/>
      <c r="O824" s="214"/>
      <c r="P824" s="214"/>
      <c r="Q824" s="214"/>
      <c r="R824" s="214"/>
      <c r="S824" s="214"/>
      <c r="T824" s="214"/>
      <c r="U824" s="214"/>
      <c r="V824" s="214"/>
      <c r="W824" s="214"/>
      <c r="X824" s="214"/>
      <c r="Y824" s="214"/>
      <c r="Z824" s="214"/>
    </row>
    <row r="825" customFormat="false" ht="12.75" hidden="false" customHeight="true" outlineLevel="0" collapsed="false">
      <c r="A825" s="215"/>
      <c r="B825" s="215"/>
      <c r="C825" s="215"/>
      <c r="D825" s="214"/>
      <c r="E825" s="214"/>
      <c r="F825" s="249"/>
      <c r="G825" s="214"/>
      <c r="H825" s="214"/>
      <c r="I825" s="214"/>
      <c r="J825" s="214"/>
      <c r="K825" s="214"/>
      <c r="L825" s="214"/>
      <c r="M825" s="214"/>
      <c r="N825" s="214"/>
      <c r="O825" s="214"/>
      <c r="P825" s="214"/>
      <c r="Q825" s="214"/>
      <c r="R825" s="214"/>
      <c r="S825" s="214"/>
      <c r="T825" s="214"/>
      <c r="U825" s="214"/>
      <c r="V825" s="214"/>
      <c r="W825" s="214"/>
      <c r="X825" s="214"/>
      <c r="Y825" s="214"/>
      <c r="Z825" s="214"/>
    </row>
    <row r="826" customFormat="false" ht="12.75" hidden="false" customHeight="true" outlineLevel="0" collapsed="false">
      <c r="A826" s="215"/>
      <c r="B826" s="215"/>
      <c r="C826" s="215"/>
      <c r="D826" s="214"/>
      <c r="E826" s="214"/>
      <c r="F826" s="249"/>
      <c r="G826" s="214"/>
      <c r="H826" s="214"/>
      <c r="I826" s="214"/>
      <c r="J826" s="214"/>
      <c r="K826" s="214"/>
      <c r="L826" s="214"/>
      <c r="M826" s="214"/>
      <c r="N826" s="214"/>
      <c r="O826" s="214"/>
      <c r="P826" s="214"/>
      <c r="Q826" s="214"/>
      <c r="R826" s="214"/>
      <c r="S826" s="214"/>
      <c r="T826" s="214"/>
      <c r="U826" s="214"/>
      <c r="V826" s="214"/>
      <c r="W826" s="214"/>
      <c r="X826" s="214"/>
      <c r="Y826" s="214"/>
      <c r="Z826" s="214"/>
    </row>
    <row r="827" customFormat="false" ht="12.75" hidden="false" customHeight="true" outlineLevel="0" collapsed="false">
      <c r="A827" s="215"/>
      <c r="B827" s="215"/>
      <c r="C827" s="215"/>
      <c r="D827" s="214"/>
      <c r="E827" s="214"/>
      <c r="F827" s="249"/>
      <c r="G827" s="214"/>
      <c r="H827" s="214"/>
      <c r="I827" s="214"/>
      <c r="J827" s="214"/>
      <c r="K827" s="214"/>
      <c r="L827" s="214"/>
      <c r="M827" s="214"/>
      <c r="N827" s="214"/>
      <c r="O827" s="214"/>
      <c r="P827" s="214"/>
      <c r="Q827" s="214"/>
      <c r="R827" s="214"/>
      <c r="S827" s="214"/>
      <c r="T827" s="214"/>
      <c r="U827" s="214"/>
      <c r="V827" s="214"/>
      <c r="W827" s="214"/>
      <c r="X827" s="214"/>
      <c r="Y827" s="214"/>
      <c r="Z827" s="214"/>
    </row>
    <row r="828" customFormat="false" ht="12.75" hidden="false" customHeight="true" outlineLevel="0" collapsed="false">
      <c r="A828" s="215"/>
      <c r="B828" s="215"/>
      <c r="C828" s="215"/>
      <c r="D828" s="214"/>
      <c r="E828" s="214"/>
      <c r="F828" s="249"/>
      <c r="G828" s="214"/>
      <c r="H828" s="214"/>
      <c r="I828" s="214"/>
      <c r="J828" s="214"/>
      <c r="K828" s="214"/>
      <c r="L828" s="214"/>
      <c r="M828" s="214"/>
      <c r="N828" s="214"/>
      <c r="O828" s="214"/>
      <c r="P828" s="214"/>
      <c r="Q828" s="214"/>
      <c r="R828" s="214"/>
      <c r="S828" s="214"/>
      <c r="T828" s="214"/>
      <c r="U828" s="214"/>
      <c r="V828" s="214"/>
      <c r="W828" s="214"/>
      <c r="X828" s="214"/>
      <c r="Y828" s="214"/>
      <c r="Z828" s="214"/>
    </row>
    <row r="829" customFormat="false" ht="12.75" hidden="false" customHeight="true" outlineLevel="0" collapsed="false">
      <c r="A829" s="215"/>
      <c r="B829" s="215"/>
      <c r="C829" s="215"/>
      <c r="D829" s="214"/>
      <c r="E829" s="214"/>
      <c r="F829" s="249"/>
      <c r="G829" s="214"/>
      <c r="H829" s="214"/>
      <c r="I829" s="214"/>
      <c r="J829" s="214"/>
      <c r="K829" s="214"/>
      <c r="L829" s="214"/>
      <c r="M829" s="214"/>
      <c r="N829" s="214"/>
      <c r="O829" s="214"/>
      <c r="P829" s="214"/>
      <c r="Q829" s="214"/>
      <c r="R829" s="214"/>
      <c r="S829" s="214"/>
      <c r="T829" s="214"/>
      <c r="U829" s="214"/>
      <c r="V829" s="214"/>
      <c r="W829" s="214"/>
      <c r="X829" s="214"/>
      <c r="Y829" s="214"/>
      <c r="Z829" s="214"/>
    </row>
    <row r="830" customFormat="false" ht="12.75" hidden="false" customHeight="true" outlineLevel="0" collapsed="false">
      <c r="A830" s="215"/>
      <c r="B830" s="215"/>
      <c r="C830" s="215"/>
      <c r="D830" s="214"/>
      <c r="E830" s="214"/>
      <c r="F830" s="249"/>
      <c r="G830" s="214"/>
      <c r="H830" s="214"/>
      <c r="I830" s="214"/>
      <c r="J830" s="214"/>
      <c r="K830" s="214"/>
      <c r="L830" s="214"/>
      <c r="M830" s="214"/>
      <c r="N830" s="214"/>
      <c r="O830" s="214"/>
      <c r="P830" s="214"/>
      <c r="Q830" s="214"/>
      <c r="R830" s="214"/>
      <c r="S830" s="214"/>
      <c r="T830" s="214"/>
      <c r="U830" s="214"/>
      <c r="V830" s="214"/>
      <c r="W830" s="214"/>
      <c r="X830" s="214"/>
      <c r="Y830" s="214"/>
      <c r="Z830" s="214"/>
    </row>
    <row r="831" customFormat="false" ht="12.75" hidden="false" customHeight="true" outlineLevel="0" collapsed="false">
      <c r="A831" s="215"/>
      <c r="B831" s="215"/>
      <c r="C831" s="215"/>
      <c r="D831" s="214"/>
      <c r="E831" s="214"/>
      <c r="F831" s="249"/>
      <c r="G831" s="214"/>
      <c r="H831" s="214"/>
      <c r="I831" s="214"/>
      <c r="J831" s="214"/>
      <c r="K831" s="214"/>
      <c r="L831" s="214"/>
      <c r="M831" s="214"/>
      <c r="N831" s="214"/>
      <c r="O831" s="214"/>
      <c r="P831" s="214"/>
      <c r="Q831" s="214"/>
      <c r="R831" s="214"/>
      <c r="S831" s="214"/>
      <c r="T831" s="214"/>
      <c r="U831" s="214"/>
      <c r="V831" s="214"/>
      <c r="W831" s="214"/>
      <c r="X831" s="214"/>
      <c r="Y831" s="214"/>
      <c r="Z831" s="214"/>
    </row>
    <row r="832" customFormat="false" ht="12.75" hidden="false" customHeight="true" outlineLevel="0" collapsed="false">
      <c r="A832" s="215"/>
      <c r="B832" s="215"/>
      <c r="C832" s="215"/>
      <c r="D832" s="214"/>
      <c r="E832" s="214"/>
      <c r="F832" s="249"/>
      <c r="G832" s="214"/>
      <c r="H832" s="214"/>
      <c r="I832" s="214"/>
      <c r="J832" s="214"/>
      <c r="K832" s="214"/>
      <c r="L832" s="214"/>
      <c r="M832" s="214"/>
      <c r="N832" s="214"/>
      <c r="O832" s="214"/>
      <c r="P832" s="214"/>
      <c r="Q832" s="214"/>
      <c r="R832" s="214"/>
      <c r="S832" s="214"/>
      <c r="T832" s="214"/>
      <c r="U832" s="214"/>
      <c r="V832" s="214"/>
      <c r="W832" s="214"/>
      <c r="X832" s="214"/>
      <c r="Y832" s="214"/>
      <c r="Z832" s="214"/>
    </row>
    <row r="833" customFormat="false" ht="12.75" hidden="false" customHeight="true" outlineLevel="0" collapsed="false">
      <c r="A833" s="215"/>
      <c r="B833" s="215"/>
      <c r="C833" s="215"/>
      <c r="D833" s="214"/>
      <c r="E833" s="214"/>
      <c r="F833" s="249"/>
      <c r="G833" s="214"/>
      <c r="H833" s="214"/>
      <c r="I833" s="214"/>
      <c r="J833" s="214"/>
      <c r="K833" s="214"/>
      <c r="L833" s="214"/>
      <c r="M833" s="214"/>
      <c r="N833" s="214"/>
      <c r="O833" s="214"/>
      <c r="P833" s="214"/>
      <c r="Q833" s="214"/>
      <c r="R833" s="214"/>
      <c r="S833" s="214"/>
      <c r="T833" s="214"/>
      <c r="U833" s="214"/>
      <c r="V833" s="214"/>
      <c r="W833" s="214"/>
      <c r="X833" s="214"/>
      <c r="Y833" s="214"/>
      <c r="Z833" s="214"/>
    </row>
    <row r="834" customFormat="false" ht="12.75" hidden="false" customHeight="true" outlineLevel="0" collapsed="false">
      <c r="A834" s="215"/>
      <c r="B834" s="215"/>
      <c r="C834" s="215"/>
      <c r="D834" s="214"/>
      <c r="E834" s="214"/>
      <c r="F834" s="249"/>
      <c r="G834" s="214"/>
      <c r="H834" s="214"/>
      <c r="I834" s="214"/>
      <c r="J834" s="214"/>
      <c r="K834" s="214"/>
      <c r="L834" s="214"/>
      <c r="M834" s="214"/>
      <c r="N834" s="214"/>
      <c r="O834" s="214"/>
      <c r="P834" s="214"/>
      <c r="Q834" s="214"/>
      <c r="R834" s="214"/>
      <c r="S834" s="214"/>
      <c r="T834" s="214"/>
      <c r="U834" s="214"/>
      <c r="V834" s="214"/>
      <c r="W834" s="214"/>
      <c r="X834" s="214"/>
      <c r="Y834" s="214"/>
      <c r="Z834" s="214"/>
    </row>
    <row r="835" customFormat="false" ht="12.75" hidden="false" customHeight="true" outlineLevel="0" collapsed="false">
      <c r="A835" s="215"/>
      <c r="B835" s="215"/>
      <c r="C835" s="215"/>
      <c r="D835" s="214"/>
      <c r="E835" s="214"/>
      <c r="F835" s="249"/>
      <c r="G835" s="214"/>
      <c r="H835" s="214"/>
      <c r="I835" s="214"/>
      <c r="J835" s="214"/>
      <c r="K835" s="214"/>
      <c r="L835" s="214"/>
      <c r="M835" s="214"/>
      <c r="N835" s="214"/>
      <c r="O835" s="214"/>
      <c r="P835" s="214"/>
      <c r="Q835" s="214"/>
      <c r="R835" s="214"/>
      <c r="S835" s="214"/>
      <c r="T835" s="214"/>
      <c r="U835" s="214"/>
      <c r="V835" s="214"/>
      <c r="W835" s="214"/>
      <c r="X835" s="214"/>
      <c r="Y835" s="214"/>
      <c r="Z835" s="214"/>
    </row>
    <row r="836" customFormat="false" ht="12.75" hidden="false" customHeight="true" outlineLevel="0" collapsed="false">
      <c r="A836" s="215"/>
      <c r="B836" s="215"/>
      <c r="C836" s="215"/>
      <c r="D836" s="214"/>
      <c r="E836" s="214"/>
      <c r="F836" s="249"/>
      <c r="G836" s="214"/>
      <c r="H836" s="214"/>
      <c r="I836" s="214"/>
      <c r="J836" s="214"/>
      <c r="K836" s="214"/>
      <c r="L836" s="214"/>
      <c r="M836" s="214"/>
      <c r="N836" s="214"/>
      <c r="O836" s="214"/>
      <c r="P836" s="214"/>
      <c r="Q836" s="214"/>
      <c r="R836" s="214"/>
      <c r="S836" s="214"/>
      <c r="T836" s="214"/>
      <c r="U836" s="214"/>
      <c r="V836" s="214"/>
      <c r="W836" s="214"/>
      <c r="X836" s="214"/>
      <c r="Y836" s="214"/>
      <c r="Z836" s="214"/>
    </row>
    <row r="837" customFormat="false" ht="12.75" hidden="false" customHeight="true" outlineLevel="0" collapsed="false">
      <c r="A837" s="215"/>
      <c r="B837" s="215"/>
      <c r="C837" s="215"/>
      <c r="D837" s="214"/>
      <c r="E837" s="214"/>
      <c r="F837" s="249"/>
      <c r="G837" s="214"/>
      <c r="H837" s="214"/>
      <c r="I837" s="214"/>
      <c r="J837" s="214"/>
      <c r="K837" s="214"/>
      <c r="L837" s="214"/>
      <c r="M837" s="214"/>
      <c r="N837" s="214"/>
      <c r="O837" s="214"/>
      <c r="P837" s="214"/>
      <c r="Q837" s="214"/>
      <c r="R837" s="214"/>
      <c r="S837" s="214"/>
      <c r="T837" s="214"/>
      <c r="U837" s="214"/>
      <c r="V837" s="214"/>
      <c r="W837" s="214"/>
      <c r="X837" s="214"/>
      <c r="Y837" s="214"/>
      <c r="Z837" s="214"/>
    </row>
    <row r="838" customFormat="false" ht="12.75" hidden="false" customHeight="true" outlineLevel="0" collapsed="false">
      <c r="A838" s="215"/>
      <c r="B838" s="215"/>
      <c r="C838" s="215"/>
      <c r="D838" s="214"/>
      <c r="E838" s="214"/>
      <c r="F838" s="249"/>
      <c r="G838" s="214"/>
      <c r="H838" s="214"/>
      <c r="I838" s="214"/>
      <c r="J838" s="214"/>
      <c r="K838" s="214"/>
      <c r="L838" s="214"/>
      <c r="M838" s="214"/>
      <c r="N838" s="214"/>
      <c r="O838" s="214"/>
      <c r="P838" s="214"/>
      <c r="Q838" s="214"/>
      <c r="R838" s="214"/>
      <c r="S838" s="214"/>
      <c r="T838" s="214"/>
      <c r="U838" s="214"/>
      <c r="V838" s="214"/>
      <c r="W838" s="214"/>
      <c r="X838" s="214"/>
      <c r="Y838" s="214"/>
      <c r="Z838" s="214"/>
    </row>
    <row r="839" customFormat="false" ht="12.75" hidden="false" customHeight="true" outlineLevel="0" collapsed="false">
      <c r="A839" s="215"/>
      <c r="B839" s="215"/>
      <c r="C839" s="215"/>
      <c r="D839" s="214"/>
      <c r="E839" s="214"/>
      <c r="F839" s="249"/>
      <c r="G839" s="214"/>
      <c r="H839" s="214"/>
      <c r="I839" s="214"/>
      <c r="J839" s="214"/>
      <c r="K839" s="214"/>
      <c r="L839" s="214"/>
      <c r="M839" s="214"/>
      <c r="N839" s="214"/>
      <c r="O839" s="214"/>
      <c r="P839" s="214"/>
      <c r="Q839" s="214"/>
      <c r="R839" s="214"/>
      <c r="S839" s="214"/>
      <c r="T839" s="214"/>
      <c r="U839" s="214"/>
      <c r="V839" s="214"/>
      <c r="W839" s="214"/>
      <c r="X839" s="214"/>
      <c r="Y839" s="214"/>
      <c r="Z839" s="214"/>
    </row>
    <row r="840" customFormat="false" ht="12.75" hidden="false" customHeight="true" outlineLevel="0" collapsed="false">
      <c r="A840" s="215"/>
      <c r="B840" s="215"/>
      <c r="C840" s="215"/>
      <c r="D840" s="214"/>
      <c r="E840" s="214"/>
      <c r="F840" s="249"/>
      <c r="G840" s="214"/>
      <c r="H840" s="214"/>
      <c r="I840" s="214"/>
      <c r="J840" s="214"/>
      <c r="K840" s="214"/>
      <c r="L840" s="214"/>
      <c r="M840" s="214"/>
      <c r="N840" s="214"/>
      <c r="O840" s="214"/>
      <c r="P840" s="214"/>
      <c r="Q840" s="214"/>
      <c r="R840" s="214"/>
      <c r="S840" s="214"/>
      <c r="T840" s="214"/>
      <c r="U840" s="214"/>
      <c r="V840" s="214"/>
      <c r="W840" s="214"/>
      <c r="X840" s="214"/>
      <c r="Y840" s="214"/>
      <c r="Z840" s="214"/>
    </row>
    <row r="841" customFormat="false" ht="12.75" hidden="false" customHeight="true" outlineLevel="0" collapsed="false">
      <c r="A841" s="215"/>
      <c r="B841" s="215"/>
      <c r="C841" s="215"/>
      <c r="D841" s="214"/>
      <c r="E841" s="214"/>
      <c r="F841" s="249"/>
      <c r="G841" s="214"/>
      <c r="H841" s="214"/>
      <c r="I841" s="214"/>
      <c r="J841" s="214"/>
      <c r="K841" s="214"/>
      <c r="L841" s="214"/>
      <c r="M841" s="214"/>
      <c r="N841" s="214"/>
      <c r="O841" s="214"/>
      <c r="P841" s="214"/>
      <c r="Q841" s="214"/>
      <c r="R841" s="214"/>
      <c r="S841" s="214"/>
      <c r="T841" s="214"/>
      <c r="U841" s="214"/>
      <c r="V841" s="214"/>
      <c r="W841" s="214"/>
      <c r="X841" s="214"/>
      <c r="Y841" s="214"/>
      <c r="Z841" s="214"/>
    </row>
    <row r="842" customFormat="false" ht="12.75" hidden="false" customHeight="true" outlineLevel="0" collapsed="false">
      <c r="A842" s="215"/>
      <c r="B842" s="215"/>
      <c r="C842" s="215"/>
      <c r="D842" s="214"/>
      <c r="E842" s="214"/>
      <c r="F842" s="249"/>
      <c r="G842" s="214"/>
      <c r="H842" s="214"/>
      <c r="I842" s="214"/>
      <c r="J842" s="214"/>
      <c r="K842" s="214"/>
      <c r="L842" s="214"/>
      <c r="M842" s="214"/>
      <c r="N842" s="214"/>
      <c r="O842" s="214"/>
      <c r="P842" s="214"/>
      <c r="Q842" s="214"/>
      <c r="R842" s="214"/>
      <c r="S842" s="214"/>
      <c r="T842" s="214"/>
      <c r="U842" s="214"/>
      <c r="V842" s="214"/>
      <c r="W842" s="214"/>
      <c r="X842" s="214"/>
      <c r="Y842" s="214"/>
      <c r="Z842" s="214"/>
    </row>
    <row r="843" customFormat="false" ht="12.75" hidden="false" customHeight="true" outlineLevel="0" collapsed="false">
      <c r="A843" s="215"/>
      <c r="B843" s="215"/>
      <c r="C843" s="215"/>
      <c r="D843" s="214"/>
      <c r="E843" s="214"/>
      <c r="F843" s="249"/>
      <c r="G843" s="214"/>
      <c r="H843" s="214"/>
      <c r="I843" s="214"/>
      <c r="J843" s="214"/>
      <c r="K843" s="214"/>
      <c r="L843" s="214"/>
      <c r="M843" s="214"/>
      <c r="N843" s="214"/>
      <c r="O843" s="214"/>
      <c r="P843" s="214"/>
      <c r="Q843" s="214"/>
      <c r="R843" s="214"/>
      <c r="S843" s="214"/>
      <c r="T843" s="214"/>
      <c r="U843" s="214"/>
      <c r="V843" s="214"/>
      <c r="W843" s="214"/>
      <c r="X843" s="214"/>
      <c r="Y843" s="214"/>
      <c r="Z843" s="214"/>
    </row>
    <row r="844" customFormat="false" ht="12.75" hidden="false" customHeight="true" outlineLevel="0" collapsed="false">
      <c r="A844" s="215"/>
      <c r="B844" s="215"/>
      <c r="C844" s="215"/>
      <c r="D844" s="214"/>
      <c r="E844" s="214"/>
      <c r="F844" s="249"/>
      <c r="G844" s="214"/>
      <c r="H844" s="214"/>
      <c r="I844" s="214"/>
      <c r="J844" s="214"/>
      <c r="K844" s="214"/>
      <c r="L844" s="214"/>
      <c r="M844" s="214"/>
      <c r="N844" s="214"/>
      <c r="O844" s="214"/>
      <c r="P844" s="214"/>
      <c r="Q844" s="214"/>
      <c r="R844" s="214"/>
      <c r="S844" s="214"/>
      <c r="T844" s="214"/>
      <c r="U844" s="214"/>
      <c r="V844" s="214"/>
      <c r="W844" s="214"/>
      <c r="X844" s="214"/>
      <c r="Y844" s="214"/>
      <c r="Z844" s="214"/>
    </row>
    <row r="845" customFormat="false" ht="12.75" hidden="false" customHeight="true" outlineLevel="0" collapsed="false">
      <c r="A845" s="215"/>
      <c r="B845" s="215"/>
      <c r="C845" s="215"/>
      <c r="D845" s="214"/>
      <c r="E845" s="214"/>
      <c r="F845" s="249"/>
      <c r="G845" s="214"/>
      <c r="H845" s="214"/>
      <c r="I845" s="214"/>
      <c r="J845" s="214"/>
      <c r="K845" s="214"/>
      <c r="L845" s="214"/>
      <c r="M845" s="214"/>
      <c r="N845" s="214"/>
      <c r="O845" s="214"/>
      <c r="P845" s="214"/>
      <c r="Q845" s="214"/>
      <c r="R845" s="214"/>
      <c r="S845" s="214"/>
      <c r="T845" s="214"/>
      <c r="U845" s="214"/>
      <c r="V845" s="214"/>
      <c r="W845" s="214"/>
      <c r="X845" s="214"/>
      <c r="Y845" s="214"/>
      <c r="Z845" s="214"/>
    </row>
    <row r="846" customFormat="false" ht="12.75" hidden="false" customHeight="true" outlineLevel="0" collapsed="false">
      <c r="A846" s="215"/>
      <c r="B846" s="215"/>
      <c r="C846" s="215"/>
      <c r="D846" s="214"/>
      <c r="E846" s="214"/>
      <c r="F846" s="249"/>
      <c r="G846" s="214"/>
      <c r="H846" s="214"/>
      <c r="I846" s="214"/>
      <c r="J846" s="214"/>
      <c r="K846" s="214"/>
      <c r="L846" s="214"/>
      <c r="M846" s="214"/>
      <c r="N846" s="214"/>
      <c r="O846" s="214"/>
      <c r="P846" s="214"/>
      <c r="Q846" s="214"/>
      <c r="R846" s="214"/>
      <c r="S846" s="214"/>
      <c r="T846" s="214"/>
      <c r="U846" s="214"/>
      <c r="V846" s="214"/>
      <c r="W846" s="214"/>
      <c r="X846" s="214"/>
      <c r="Y846" s="214"/>
      <c r="Z846" s="214"/>
    </row>
    <row r="847" customFormat="false" ht="12.75" hidden="false" customHeight="true" outlineLevel="0" collapsed="false">
      <c r="A847" s="215"/>
      <c r="B847" s="215"/>
      <c r="C847" s="215"/>
      <c r="D847" s="214"/>
      <c r="E847" s="214"/>
      <c r="F847" s="249"/>
      <c r="G847" s="214"/>
      <c r="H847" s="214"/>
      <c r="I847" s="214"/>
      <c r="J847" s="214"/>
      <c r="K847" s="214"/>
      <c r="L847" s="214"/>
      <c r="M847" s="214"/>
      <c r="N847" s="214"/>
      <c r="O847" s="214"/>
      <c r="P847" s="214"/>
      <c r="Q847" s="214"/>
      <c r="R847" s="214"/>
      <c r="S847" s="214"/>
      <c r="T847" s="214"/>
      <c r="U847" s="214"/>
      <c r="V847" s="214"/>
      <c r="W847" s="214"/>
      <c r="X847" s="214"/>
      <c r="Y847" s="214"/>
      <c r="Z847" s="214"/>
    </row>
    <row r="848" customFormat="false" ht="12.75" hidden="false" customHeight="true" outlineLevel="0" collapsed="false">
      <c r="A848" s="215"/>
      <c r="B848" s="215"/>
      <c r="C848" s="215"/>
      <c r="D848" s="214"/>
      <c r="E848" s="214"/>
      <c r="F848" s="249"/>
      <c r="G848" s="214"/>
      <c r="H848" s="214"/>
      <c r="I848" s="214"/>
      <c r="J848" s="214"/>
      <c r="K848" s="214"/>
      <c r="L848" s="214"/>
      <c r="M848" s="214"/>
      <c r="N848" s="214"/>
      <c r="O848" s="214"/>
      <c r="P848" s="214"/>
      <c r="Q848" s="214"/>
      <c r="R848" s="214"/>
      <c r="S848" s="214"/>
      <c r="T848" s="214"/>
      <c r="U848" s="214"/>
      <c r="V848" s="214"/>
      <c r="W848" s="214"/>
      <c r="X848" s="214"/>
      <c r="Y848" s="214"/>
      <c r="Z848" s="214"/>
    </row>
    <row r="849" customFormat="false" ht="12.75" hidden="false" customHeight="true" outlineLevel="0" collapsed="false">
      <c r="A849" s="215"/>
      <c r="B849" s="215"/>
      <c r="C849" s="215"/>
      <c r="D849" s="214"/>
      <c r="E849" s="214"/>
      <c r="F849" s="249"/>
      <c r="G849" s="214"/>
      <c r="H849" s="214"/>
      <c r="I849" s="214"/>
      <c r="J849" s="214"/>
      <c r="K849" s="214"/>
      <c r="L849" s="214"/>
      <c r="M849" s="214"/>
      <c r="N849" s="214"/>
      <c r="O849" s="214"/>
      <c r="P849" s="214"/>
      <c r="Q849" s="214"/>
      <c r="R849" s="214"/>
      <c r="S849" s="214"/>
      <c r="T849" s="214"/>
      <c r="U849" s="214"/>
      <c r="V849" s="214"/>
      <c r="W849" s="214"/>
      <c r="X849" s="214"/>
      <c r="Y849" s="214"/>
      <c r="Z849" s="214"/>
    </row>
    <row r="850" customFormat="false" ht="12.75" hidden="false" customHeight="true" outlineLevel="0" collapsed="false">
      <c r="A850" s="215"/>
      <c r="B850" s="215"/>
      <c r="C850" s="215"/>
      <c r="D850" s="214"/>
      <c r="E850" s="214"/>
      <c r="F850" s="249"/>
      <c r="G850" s="214"/>
      <c r="H850" s="214"/>
      <c r="I850" s="214"/>
      <c r="J850" s="214"/>
      <c r="K850" s="214"/>
      <c r="L850" s="214"/>
      <c r="M850" s="214"/>
      <c r="N850" s="214"/>
      <c r="O850" s="214"/>
      <c r="P850" s="214"/>
      <c r="Q850" s="214"/>
      <c r="R850" s="214"/>
      <c r="S850" s="214"/>
      <c r="T850" s="214"/>
      <c r="U850" s="214"/>
      <c r="V850" s="214"/>
      <c r="W850" s="214"/>
      <c r="X850" s="214"/>
      <c r="Y850" s="214"/>
      <c r="Z850" s="214"/>
    </row>
    <row r="851" customFormat="false" ht="12.75" hidden="false" customHeight="true" outlineLevel="0" collapsed="false">
      <c r="A851" s="215"/>
      <c r="B851" s="215"/>
      <c r="C851" s="215"/>
      <c r="D851" s="214"/>
      <c r="E851" s="214"/>
      <c r="F851" s="249"/>
      <c r="G851" s="214"/>
      <c r="H851" s="214"/>
      <c r="I851" s="214"/>
      <c r="J851" s="214"/>
      <c r="K851" s="214"/>
      <c r="L851" s="214"/>
      <c r="M851" s="214"/>
      <c r="N851" s="214"/>
      <c r="O851" s="214"/>
      <c r="P851" s="214"/>
      <c r="Q851" s="214"/>
      <c r="R851" s="214"/>
      <c r="S851" s="214"/>
      <c r="T851" s="214"/>
      <c r="U851" s="214"/>
      <c r="V851" s="214"/>
      <c r="W851" s="214"/>
      <c r="X851" s="214"/>
      <c r="Y851" s="214"/>
      <c r="Z851" s="214"/>
    </row>
    <row r="852" customFormat="false" ht="12.75" hidden="false" customHeight="true" outlineLevel="0" collapsed="false">
      <c r="A852" s="215"/>
      <c r="B852" s="215"/>
      <c r="C852" s="215"/>
      <c r="D852" s="214"/>
      <c r="E852" s="214"/>
      <c r="F852" s="249"/>
      <c r="G852" s="214"/>
      <c r="H852" s="214"/>
      <c r="I852" s="214"/>
      <c r="J852" s="214"/>
      <c r="K852" s="214"/>
      <c r="L852" s="214"/>
      <c r="M852" s="214"/>
      <c r="N852" s="214"/>
      <c r="O852" s="214"/>
      <c r="P852" s="214"/>
      <c r="Q852" s="214"/>
      <c r="R852" s="214"/>
      <c r="S852" s="214"/>
      <c r="T852" s="214"/>
      <c r="U852" s="214"/>
      <c r="V852" s="214"/>
      <c r="W852" s="214"/>
      <c r="X852" s="214"/>
      <c r="Y852" s="214"/>
      <c r="Z852" s="214"/>
    </row>
    <row r="853" customFormat="false" ht="12.75" hidden="false" customHeight="true" outlineLevel="0" collapsed="false">
      <c r="A853" s="215"/>
      <c r="B853" s="215"/>
      <c r="C853" s="215"/>
      <c r="D853" s="214"/>
      <c r="E853" s="214"/>
      <c r="F853" s="249"/>
      <c r="G853" s="214"/>
      <c r="H853" s="214"/>
      <c r="I853" s="214"/>
      <c r="J853" s="214"/>
      <c r="K853" s="214"/>
      <c r="L853" s="214"/>
      <c r="M853" s="214"/>
      <c r="N853" s="214"/>
      <c r="O853" s="214"/>
      <c r="P853" s="214"/>
      <c r="Q853" s="214"/>
      <c r="R853" s="214"/>
      <c r="S853" s="214"/>
      <c r="T853" s="214"/>
      <c r="U853" s="214"/>
      <c r="V853" s="214"/>
      <c r="W853" s="214"/>
      <c r="X853" s="214"/>
      <c r="Y853" s="214"/>
      <c r="Z853" s="214"/>
    </row>
    <row r="854" customFormat="false" ht="12.75" hidden="false" customHeight="true" outlineLevel="0" collapsed="false">
      <c r="A854" s="215"/>
      <c r="B854" s="215"/>
      <c r="C854" s="215"/>
      <c r="D854" s="214"/>
      <c r="E854" s="214"/>
      <c r="F854" s="249"/>
      <c r="G854" s="214"/>
      <c r="H854" s="214"/>
      <c r="I854" s="214"/>
      <c r="J854" s="214"/>
      <c r="K854" s="214"/>
      <c r="L854" s="214"/>
      <c r="M854" s="214"/>
      <c r="N854" s="214"/>
      <c r="O854" s="214"/>
      <c r="P854" s="214"/>
      <c r="Q854" s="214"/>
      <c r="R854" s="214"/>
      <c r="S854" s="214"/>
      <c r="T854" s="214"/>
      <c r="U854" s="214"/>
      <c r="V854" s="214"/>
      <c r="W854" s="214"/>
      <c r="X854" s="214"/>
      <c r="Y854" s="214"/>
      <c r="Z854" s="214"/>
    </row>
    <row r="855" customFormat="false" ht="12.75" hidden="false" customHeight="true" outlineLevel="0" collapsed="false">
      <c r="A855" s="215"/>
      <c r="B855" s="215"/>
      <c r="C855" s="215"/>
      <c r="D855" s="214"/>
      <c r="E855" s="214"/>
      <c r="F855" s="249"/>
      <c r="G855" s="214"/>
      <c r="H855" s="214"/>
      <c r="I855" s="214"/>
      <c r="J855" s="214"/>
      <c r="K855" s="214"/>
      <c r="L855" s="214"/>
      <c r="M855" s="214"/>
      <c r="N855" s="214"/>
      <c r="O855" s="214"/>
      <c r="P855" s="214"/>
      <c r="Q855" s="214"/>
      <c r="R855" s="214"/>
      <c r="S855" s="214"/>
      <c r="T855" s="214"/>
      <c r="U855" s="214"/>
      <c r="V855" s="214"/>
      <c r="W855" s="214"/>
      <c r="X855" s="214"/>
      <c r="Y855" s="214"/>
      <c r="Z855" s="214"/>
    </row>
    <row r="856" customFormat="false" ht="12.75" hidden="false" customHeight="true" outlineLevel="0" collapsed="false">
      <c r="A856" s="215"/>
      <c r="B856" s="215"/>
      <c r="C856" s="215"/>
      <c r="D856" s="214"/>
      <c r="E856" s="214"/>
      <c r="F856" s="249"/>
      <c r="G856" s="214"/>
      <c r="H856" s="214"/>
      <c r="I856" s="214"/>
      <c r="J856" s="214"/>
      <c r="K856" s="214"/>
      <c r="L856" s="214"/>
      <c r="M856" s="214"/>
      <c r="N856" s="214"/>
      <c r="O856" s="214"/>
      <c r="P856" s="214"/>
      <c r="Q856" s="214"/>
      <c r="R856" s="214"/>
      <c r="S856" s="214"/>
      <c r="T856" s="214"/>
      <c r="U856" s="214"/>
      <c r="V856" s="214"/>
      <c r="W856" s="214"/>
      <c r="X856" s="214"/>
      <c r="Y856" s="214"/>
      <c r="Z856" s="214"/>
    </row>
    <row r="857" customFormat="false" ht="12.75" hidden="false" customHeight="true" outlineLevel="0" collapsed="false">
      <c r="A857" s="215"/>
      <c r="B857" s="215"/>
      <c r="C857" s="215"/>
      <c r="D857" s="214"/>
      <c r="E857" s="214"/>
      <c r="F857" s="249"/>
      <c r="G857" s="214"/>
      <c r="H857" s="214"/>
      <c r="I857" s="214"/>
      <c r="J857" s="214"/>
      <c r="K857" s="214"/>
      <c r="L857" s="214"/>
      <c r="M857" s="214"/>
      <c r="N857" s="214"/>
      <c r="O857" s="214"/>
      <c r="P857" s="214"/>
      <c r="Q857" s="214"/>
      <c r="R857" s="214"/>
      <c r="S857" s="214"/>
      <c r="T857" s="214"/>
      <c r="U857" s="214"/>
      <c r="V857" s="214"/>
      <c r="W857" s="214"/>
      <c r="X857" s="214"/>
      <c r="Y857" s="214"/>
      <c r="Z857" s="214"/>
    </row>
    <row r="858" customFormat="false" ht="12.75" hidden="false" customHeight="true" outlineLevel="0" collapsed="false">
      <c r="A858" s="215"/>
      <c r="B858" s="215"/>
      <c r="C858" s="215"/>
      <c r="D858" s="214"/>
      <c r="E858" s="214"/>
      <c r="F858" s="249"/>
      <c r="G858" s="214"/>
      <c r="H858" s="214"/>
      <c r="I858" s="214"/>
      <c r="J858" s="214"/>
      <c r="K858" s="214"/>
      <c r="L858" s="214"/>
      <c r="M858" s="214"/>
      <c r="N858" s="214"/>
      <c r="O858" s="214"/>
      <c r="P858" s="214"/>
      <c r="Q858" s="214"/>
      <c r="R858" s="214"/>
      <c r="S858" s="214"/>
      <c r="T858" s="214"/>
      <c r="U858" s="214"/>
      <c r="V858" s="214"/>
      <c r="W858" s="214"/>
      <c r="X858" s="214"/>
      <c r="Y858" s="214"/>
      <c r="Z858" s="214"/>
    </row>
    <row r="859" customFormat="false" ht="12.75" hidden="false" customHeight="true" outlineLevel="0" collapsed="false">
      <c r="A859" s="215"/>
      <c r="B859" s="215"/>
      <c r="C859" s="215"/>
      <c r="D859" s="214"/>
      <c r="E859" s="214"/>
      <c r="F859" s="249"/>
      <c r="G859" s="214"/>
      <c r="H859" s="214"/>
      <c r="I859" s="214"/>
      <c r="J859" s="214"/>
      <c r="K859" s="214"/>
      <c r="L859" s="214"/>
      <c r="M859" s="214"/>
      <c r="N859" s="214"/>
      <c r="O859" s="214"/>
      <c r="P859" s="214"/>
      <c r="Q859" s="214"/>
      <c r="R859" s="214"/>
      <c r="S859" s="214"/>
      <c r="T859" s="214"/>
      <c r="U859" s="214"/>
      <c r="V859" s="214"/>
      <c r="W859" s="214"/>
      <c r="X859" s="214"/>
      <c r="Y859" s="214"/>
      <c r="Z859" s="214"/>
    </row>
    <row r="860" customFormat="false" ht="12.75" hidden="false" customHeight="true" outlineLevel="0" collapsed="false">
      <c r="A860" s="215"/>
      <c r="B860" s="215"/>
      <c r="C860" s="215"/>
      <c r="D860" s="214"/>
      <c r="E860" s="214"/>
      <c r="F860" s="249"/>
      <c r="G860" s="214"/>
      <c r="H860" s="214"/>
      <c r="I860" s="214"/>
      <c r="J860" s="214"/>
      <c r="K860" s="214"/>
      <c r="L860" s="214"/>
      <c r="M860" s="214"/>
      <c r="N860" s="214"/>
      <c r="O860" s="214"/>
      <c r="P860" s="214"/>
      <c r="Q860" s="214"/>
      <c r="R860" s="214"/>
      <c r="S860" s="214"/>
      <c r="T860" s="214"/>
      <c r="U860" s="214"/>
      <c r="V860" s="214"/>
      <c r="W860" s="214"/>
      <c r="X860" s="214"/>
      <c r="Y860" s="214"/>
      <c r="Z860" s="214"/>
    </row>
    <row r="861" customFormat="false" ht="12.75" hidden="false" customHeight="true" outlineLevel="0" collapsed="false">
      <c r="A861" s="215"/>
      <c r="B861" s="215"/>
      <c r="C861" s="215"/>
      <c r="D861" s="214"/>
      <c r="E861" s="214"/>
      <c r="F861" s="249"/>
      <c r="G861" s="214"/>
      <c r="H861" s="214"/>
      <c r="I861" s="214"/>
      <c r="J861" s="214"/>
      <c r="K861" s="214"/>
      <c r="L861" s="214"/>
      <c r="M861" s="214"/>
      <c r="N861" s="214"/>
      <c r="O861" s="214"/>
      <c r="P861" s="214"/>
      <c r="Q861" s="214"/>
      <c r="R861" s="214"/>
      <c r="S861" s="214"/>
      <c r="T861" s="214"/>
      <c r="U861" s="214"/>
      <c r="V861" s="214"/>
      <c r="W861" s="214"/>
      <c r="X861" s="214"/>
      <c r="Y861" s="214"/>
      <c r="Z861" s="214"/>
    </row>
    <row r="862" customFormat="false" ht="12.75" hidden="false" customHeight="true" outlineLevel="0" collapsed="false">
      <c r="A862" s="215"/>
      <c r="B862" s="215"/>
      <c r="C862" s="215"/>
      <c r="D862" s="214"/>
      <c r="E862" s="214"/>
      <c r="F862" s="249"/>
      <c r="G862" s="214"/>
      <c r="H862" s="214"/>
      <c r="I862" s="214"/>
      <c r="J862" s="214"/>
      <c r="K862" s="214"/>
      <c r="L862" s="214"/>
      <c r="M862" s="214"/>
      <c r="N862" s="214"/>
      <c r="O862" s="214"/>
      <c r="P862" s="214"/>
      <c r="Q862" s="214"/>
      <c r="R862" s="214"/>
      <c r="S862" s="214"/>
      <c r="T862" s="214"/>
      <c r="U862" s="214"/>
      <c r="V862" s="214"/>
      <c r="W862" s="214"/>
      <c r="X862" s="214"/>
      <c r="Y862" s="214"/>
      <c r="Z862" s="214"/>
    </row>
    <row r="863" customFormat="false" ht="12.75" hidden="false" customHeight="true" outlineLevel="0" collapsed="false">
      <c r="A863" s="215"/>
      <c r="B863" s="215"/>
      <c r="C863" s="215"/>
      <c r="D863" s="214"/>
      <c r="E863" s="214"/>
      <c r="F863" s="249"/>
      <c r="G863" s="214"/>
      <c r="H863" s="214"/>
      <c r="I863" s="214"/>
      <c r="J863" s="214"/>
      <c r="K863" s="214"/>
      <c r="L863" s="214"/>
      <c r="M863" s="214"/>
      <c r="N863" s="214"/>
      <c r="O863" s="214"/>
      <c r="P863" s="214"/>
      <c r="Q863" s="214"/>
      <c r="R863" s="214"/>
      <c r="S863" s="214"/>
      <c r="T863" s="214"/>
      <c r="U863" s="214"/>
      <c r="V863" s="214"/>
      <c r="W863" s="214"/>
      <c r="X863" s="214"/>
      <c r="Y863" s="214"/>
      <c r="Z863" s="214"/>
    </row>
    <row r="864" customFormat="false" ht="12.75" hidden="false" customHeight="true" outlineLevel="0" collapsed="false">
      <c r="A864" s="215"/>
      <c r="B864" s="215"/>
      <c r="C864" s="215"/>
      <c r="D864" s="214"/>
      <c r="E864" s="214"/>
      <c r="F864" s="249"/>
      <c r="G864" s="214"/>
      <c r="H864" s="214"/>
      <c r="I864" s="214"/>
      <c r="J864" s="214"/>
      <c r="K864" s="214"/>
      <c r="L864" s="214"/>
      <c r="M864" s="214"/>
      <c r="N864" s="214"/>
      <c r="O864" s="214"/>
      <c r="P864" s="214"/>
      <c r="Q864" s="214"/>
      <c r="R864" s="214"/>
      <c r="S864" s="214"/>
      <c r="T864" s="214"/>
      <c r="U864" s="214"/>
      <c r="V864" s="214"/>
      <c r="W864" s="214"/>
      <c r="X864" s="214"/>
      <c r="Y864" s="214"/>
      <c r="Z864" s="214"/>
    </row>
    <row r="865" customFormat="false" ht="12.75" hidden="false" customHeight="true" outlineLevel="0" collapsed="false">
      <c r="A865" s="215"/>
      <c r="B865" s="215"/>
      <c r="C865" s="215"/>
      <c r="D865" s="214"/>
      <c r="E865" s="214"/>
      <c r="F865" s="249"/>
      <c r="G865" s="214"/>
      <c r="H865" s="214"/>
      <c r="I865" s="214"/>
      <c r="J865" s="214"/>
      <c r="K865" s="214"/>
      <c r="L865" s="214"/>
      <c r="M865" s="214"/>
      <c r="N865" s="214"/>
      <c r="O865" s="214"/>
      <c r="P865" s="214"/>
      <c r="Q865" s="214"/>
      <c r="R865" s="214"/>
      <c r="S865" s="214"/>
      <c r="T865" s="214"/>
      <c r="U865" s="214"/>
      <c r="V865" s="214"/>
      <c r="W865" s="214"/>
      <c r="X865" s="214"/>
      <c r="Y865" s="214"/>
      <c r="Z865" s="214"/>
    </row>
    <row r="866" customFormat="false" ht="12.75" hidden="false" customHeight="true" outlineLevel="0" collapsed="false">
      <c r="A866" s="215"/>
      <c r="B866" s="215"/>
      <c r="C866" s="215"/>
      <c r="D866" s="214"/>
      <c r="E866" s="214"/>
      <c r="F866" s="249"/>
      <c r="G866" s="214"/>
      <c r="H866" s="214"/>
      <c r="I866" s="214"/>
      <c r="J866" s="214"/>
      <c r="K866" s="214"/>
      <c r="L866" s="214"/>
      <c r="M866" s="214"/>
      <c r="N866" s="214"/>
      <c r="O866" s="214"/>
      <c r="P866" s="214"/>
      <c r="Q866" s="214"/>
      <c r="R866" s="214"/>
      <c r="S866" s="214"/>
      <c r="T866" s="214"/>
      <c r="U866" s="214"/>
      <c r="V866" s="214"/>
      <c r="W866" s="214"/>
      <c r="X866" s="214"/>
      <c r="Y866" s="214"/>
      <c r="Z866" s="214"/>
    </row>
    <row r="867" customFormat="false" ht="12.75" hidden="false" customHeight="true" outlineLevel="0" collapsed="false">
      <c r="A867" s="215"/>
      <c r="B867" s="215"/>
      <c r="C867" s="215"/>
      <c r="D867" s="214"/>
      <c r="E867" s="214"/>
      <c r="F867" s="249"/>
      <c r="G867" s="214"/>
      <c r="H867" s="214"/>
      <c r="I867" s="214"/>
      <c r="J867" s="214"/>
      <c r="K867" s="214"/>
      <c r="L867" s="214"/>
      <c r="M867" s="214"/>
      <c r="N867" s="214"/>
      <c r="O867" s="214"/>
      <c r="P867" s="214"/>
      <c r="Q867" s="214"/>
      <c r="R867" s="214"/>
      <c r="S867" s="214"/>
      <c r="T867" s="214"/>
      <c r="U867" s="214"/>
      <c r="V867" s="214"/>
      <c r="W867" s="214"/>
      <c r="X867" s="214"/>
      <c r="Y867" s="214"/>
      <c r="Z867" s="214"/>
    </row>
    <row r="868" customFormat="false" ht="12.75" hidden="false" customHeight="true" outlineLevel="0" collapsed="false">
      <c r="A868" s="215"/>
      <c r="B868" s="215"/>
      <c r="C868" s="215"/>
      <c r="D868" s="214"/>
      <c r="E868" s="214"/>
      <c r="F868" s="249"/>
      <c r="G868" s="214"/>
      <c r="H868" s="214"/>
      <c r="I868" s="214"/>
      <c r="J868" s="214"/>
      <c r="K868" s="214"/>
      <c r="L868" s="214"/>
      <c r="M868" s="214"/>
      <c r="N868" s="214"/>
      <c r="O868" s="214"/>
      <c r="P868" s="214"/>
      <c r="Q868" s="214"/>
      <c r="R868" s="214"/>
      <c r="S868" s="214"/>
      <c r="T868" s="214"/>
      <c r="U868" s="214"/>
      <c r="V868" s="214"/>
      <c r="W868" s="214"/>
      <c r="X868" s="214"/>
      <c r="Y868" s="214"/>
      <c r="Z868" s="214"/>
    </row>
    <row r="869" customFormat="false" ht="12.75" hidden="false" customHeight="true" outlineLevel="0" collapsed="false">
      <c r="A869" s="215"/>
      <c r="B869" s="215"/>
      <c r="C869" s="215"/>
      <c r="D869" s="214"/>
      <c r="E869" s="214"/>
      <c r="F869" s="249"/>
      <c r="G869" s="214"/>
      <c r="H869" s="214"/>
      <c r="I869" s="214"/>
      <c r="J869" s="214"/>
      <c r="K869" s="214"/>
      <c r="L869" s="214"/>
      <c r="M869" s="214"/>
      <c r="N869" s="214"/>
      <c r="O869" s="214"/>
      <c r="P869" s="214"/>
      <c r="Q869" s="214"/>
      <c r="R869" s="214"/>
      <c r="S869" s="214"/>
      <c r="T869" s="214"/>
      <c r="U869" s="214"/>
      <c r="V869" s="214"/>
      <c r="W869" s="214"/>
      <c r="X869" s="214"/>
      <c r="Y869" s="214"/>
      <c r="Z869" s="214"/>
    </row>
    <row r="870" customFormat="false" ht="12.75" hidden="false" customHeight="true" outlineLevel="0" collapsed="false">
      <c r="A870" s="215"/>
      <c r="B870" s="215"/>
      <c r="C870" s="215"/>
      <c r="D870" s="214"/>
      <c r="E870" s="214"/>
      <c r="F870" s="249"/>
      <c r="G870" s="214"/>
      <c r="H870" s="214"/>
      <c r="I870" s="214"/>
      <c r="J870" s="214"/>
      <c r="K870" s="214"/>
      <c r="L870" s="214"/>
      <c r="M870" s="214"/>
      <c r="N870" s="214"/>
      <c r="O870" s="214"/>
      <c r="P870" s="214"/>
      <c r="Q870" s="214"/>
      <c r="R870" s="214"/>
      <c r="S870" s="214"/>
      <c r="T870" s="214"/>
      <c r="U870" s="214"/>
      <c r="V870" s="214"/>
      <c r="W870" s="214"/>
      <c r="X870" s="214"/>
      <c r="Y870" s="214"/>
      <c r="Z870" s="214"/>
    </row>
    <row r="871" customFormat="false" ht="12.75" hidden="false" customHeight="true" outlineLevel="0" collapsed="false">
      <c r="A871" s="215"/>
      <c r="B871" s="215"/>
      <c r="C871" s="215"/>
      <c r="D871" s="214"/>
      <c r="E871" s="214"/>
      <c r="F871" s="249"/>
      <c r="G871" s="214"/>
      <c r="H871" s="214"/>
      <c r="I871" s="214"/>
      <c r="J871" s="214"/>
      <c r="K871" s="214"/>
      <c r="L871" s="214"/>
      <c r="M871" s="214"/>
      <c r="N871" s="214"/>
      <c r="O871" s="214"/>
      <c r="P871" s="214"/>
      <c r="Q871" s="214"/>
      <c r="R871" s="214"/>
      <c r="S871" s="214"/>
      <c r="T871" s="214"/>
      <c r="U871" s="214"/>
      <c r="V871" s="214"/>
      <c r="W871" s="214"/>
      <c r="X871" s="214"/>
      <c r="Y871" s="214"/>
      <c r="Z871" s="214"/>
    </row>
    <row r="872" customFormat="false" ht="12.75" hidden="false" customHeight="true" outlineLevel="0" collapsed="false">
      <c r="A872" s="215"/>
      <c r="B872" s="215"/>
      <c r="C872" s="215"/>
      <c r="D872" s="214"/>
      <c r="E872" s="214"/>
      <c r="F872" s="249"/>
      <c r="G872" s="214"/>
      <c r="H872" s="214"/>
      <c r="I872" s="214"/>
      <c r="J872" s="214"/>
      <c r="K872" s="214"/>
      <c r="L872" s="214"/>
      <c r="M872" s="214"/>
      <c r="N872" s="214"/>
      <c r="O872" s="214"/>
      <c r="P872" s="214"/>
      <c r="Q872" s="214"/>
      <c r="R872" s="214"/>
      <c r="S872" s="214"/>
      <c r="T872" s="214"/>
      <c r="U872" s="214"/>
      <c r="V872" s="214"/>
      <c r="W872" s="214"/>
      <c r="X872" s="214"/>
      <c r="Y872" s="214"/>
      <c r="Z872" s="214"/>
    </row>
    <row r="873" customFormat="false" ht="12.75" hidden="false" customHeight="true" outlineLevel="0" collapsed="false">
      <c r="A873" s="215"/>
      <c r="B873" s="215"/>
      <c r="C873" s="215"/>
      <c r="D873" s="214"/>
      <c r="E873" s="214"/>
      <c r="F873" s="249"/>
      <c r="G873" s="214"/>
      <c r="H873" s="214"/>
      <c r="I873" s="214"/>
      <c r="J873" s="214"/>
      <c r="K873" s="214"/>
      <c r="L873" s="214"/>
      <c r="M873" s="214"/>
      <c r="N873" s="214"/>
      <c r="O873" s="214"/>
      <c r="P873" s="214"/>
      <c r="Q873" s="214"/>
      <c r="R873" s="214"/>
      <c r="S873" s="214"/>
      <c r="T873" s="214"/>
      <c r="U873" s="214"/>
      <c r="V873" s="214"/>
      <c r="W873" s="214"/>
      <c r="X873" s="214"/>
      <c r="Y873" s="214"/>
      <c r="Z873" s="214"/>
    </row>
    <row r="874" customFormat="false" ht="12.75" hidden="false" customHeight="true" outlineLevel="0" collapsed="false">
      <c r="A874" s="215"/>
      <c r="B874" s="215"/>
      <c r="C874" s="215"/>
      <c r="D874" s="214"/>
      <c r="E874" s="214"/>
      <c r="F874" s="249"/>
      <c r="G874" s="214"/>
      <c r="H874" s="214"/>
      <c r="I874" s="214"/>
      <c r="J874" s="214"/>
      <c r="K874" s="214"/>
      <c r="L874" s="214"/>
      <c r="M874" s="214"/>
      <c r="N874" s="214"/>
      <c r="O874" s="214"/>
      <c r="P874" s="214"/>
      <c r="Q874" s="214"/>
      <c r="R874" s="214"/>
      <c r="S874" s="214"/>
      <c r="T874" s="214"/>
      <c r="U874" s="214"/>
      <c r="V874" s="214"/>
      <c r="W874" s="214"/>
      <c r="X874" s="214"/>
      <c r="Y874" s="214"/>
      <c r="Z874" s="214"/>
    </row>
    <row r="875" customFormat="false" ht="12.75" hidden="false" customHeight="true" outlineLevel="0" collapsed="false">
      <c r="A875" s="215"/>
      <c r="B875" s="215"/>
      <c r="C875" s="215"/>
      <c r="D875" s="214"/>
      <c r="E875" s="214"/>
      <c r="F875" s="249"/>
      <c r="G875" s="214"/>
      <c r="H875" s="214"/>
      <c r="I875" s="214"/>
      <c r="J875" s="214"/>
      <c r="K875" s="214"/>
      <c r="L875" s="214"/>
      <c r="M875" s="214"/>
      <c r="N875" s="214"/>
      <c r="O875" s="214"/>
      <c r="P875" s="214"/>
      <c r="Q875" s="214"/>
      <c r="R875" s="214"/>
      <c r="S875" s="214"/>
      <c r="T875" s="214"/>
      <c r="U875" s="214"/>
      <c r="V875" s="214"/>
      <c r="W875" s="214"/>
      <c r="X875" s="214"/>
      <c r="Y875" s="214"/>
      <c r="Z875" s="214"/>
    </row>
    <row r="876" customFormat="false" ht="12.75" hidden="false" customHeight="true" outlineLevel="0" collapsed="false">
      <c r="A876" s="215"/>
      <c r="B876" s="215"/>
      <c r="C876" s="215"/>
      <c r="D876" s="214"/>
      <c r="E876" s="214"/>
      <c r="F876" s="249"/>
      <c r="G876" s="214"/>
      <c r="H876" s="214"/>
      <c r="I876" s="214"/>
      <c r="J876" s="214"/>
      <c r="K876" s="214"/>
      <c r="L876" s="214"/>
      <c r="M876" s="214"/>
      <c r="N876" s="214"/>
      <c r="O876" s="214"/>
      <c r="P876" s="214"/>
      <c r="Q876" s="214"/>
      <c r="R876" s="214"/>
      <c r="S876" s="214"/>
      <c r="T876" s="214"/>
      <c r="U876" s="214"/>
      <c r="V876" s="214"/>
      <c r="W876" s="214"/>
      <c r="X876" s="214"/>
      <c r="Y876" s="214"/>
      <c r="Z876" s="214"/>
    </row>
    <row r="877" customFormat="false" ht="12.75" hidden="false" customHeight="true" outlineLevel="0" collapsed="false">
      <c r="A877" s="215"/>
      <c r="B877" s="215"/>
      <c r="C877" s="215"/>
      <c r="D877" s="214"/>
      <c r="E877" s="214"/>
      <c r="F877" s="249"/>
      <c r="G877" s="214"/>
      <c r="H877" s="214"/>
      <c r="I877" s="214"/>
      <c r="J877" s="214"/>
      <c r="K877" s="214"/>
      <c r="L877" s="214"/>
      <c r="M877" s="214"/>
      <c r="N877" s="214"/>
      <c r="O877" s="214"/>
      <c r="P877" s="214"/>
      <c r="Q877" s="214"/>
      <c r="R877" s="214"/>
      <c r="S877" s="214"/>
      <c r="T877" s="214"/>
      <c r="U877" s="214"/>
      <c r="V877" s="214"/>
      <c r="W877" s="214"/>
      <c r="X877" s="214"/>
      <c r="Y877" s="214"/>
      <c r="Z877" s="214"/>
    </row>
    <row r="878" customFormat="false" ht="12.75" hidden="false" customHeight="true" outlineLevel="0" collapsed="false">
      <c r="A878" s="215"/>
      <c r="B878" s="215"/>
      <c r="C878" s="215"/>
      <c r="D878" s="214"/>
      <c r="E878" s="214"/>
      <c r="F878" s="249"/>
      <c r="G878" s="214"/>
      <c r="H878" s="214"/>
      <c r="I878" s="214"/>
      <c r="J878" s="214"/>
      <c r="K878" s="214"/>
      <c r="L878" s="214"/>
      <c r="M878" s="214"/>
      <c r="N878" s="214"/>
      <c r="O878" s="214"/>
      <c r="P878" s="214"/>
      <c r="Q878" s="214"/>
      <c r="R878" s="214"/>
      <c r="S878" s="214"/>
      <c r="T878" s="214"/>
      <c r="U878" s="214"/>
      <c r="V878" s="214"/>
      <c r="W878" s="214"/>
      <c r="X878" s="214"/>
      <c r="Y878" s="214"/>
      <c r="Z878" s="214"/>
    </row>
    <row r="879" customFormat="false" ht="12.75" hidden="false" customHeight="true" outlineLevel="0" collapsed="false">
      <c r="A879" s="215"/>
      <c r="B879" s="215"/>
      <c r="C879" s="215"/>
      <c r="D879" s="214"/>
      <c r="E879" s="214"/>
      <c r="F879" s="249"/>
      <c r="G879" s="214"/>
      <c r="H879" s="214"/>
      <c r="I879" s="214"/>
      <c r="J879" s="214"/>
      <c r="K879" s="214"/>
      <c r="L879" s="214"/>
      <c r="M879" s="214"/>
      <c r="N879" s="214"/>
      <c r="O879" s="214"/>
      <c r="P879" s="214"/>
      <c r="Q879" s="214"/>
      <c r="R879" s="214"/>
      <c r="S879" s="214"/>
      <c r="T879" s="214"/>
      <c r="U879" s="214"/>
      <c r="V879" s="214"/>
      <c r="W879" s="214"/>
      <c r="X879" s="214"/>
      <c r="Y879" s="214"/>
      <c r="Z879" s="214"/>
    </row>
    <row r="880" customFormat="false" ht="12.75" hidden="false" customHeight="true" outlineLevel="0" collapsed="false">
      <c r="A880" s="215"/>
      <c r="B880" s="215"/>
      <c r="C880" s="215"/>
      <c r="D880" s="214"/>
      <c r="E880" s="214"/>
      <c r="F880" s="249"/>
      <c r="G880" s="214"/>
      <c r="H880" s="214"/>
      <c r="I880" s="214"/>
      <c r="J880" s="214"/>
      <c r="K880" s="214"/>
      <c r="L880" s="214"/>
      <c r="M880" s="214"/>
      <c r="N880" s="214"/>
      <c r="O880" s="214"/>
      <c r="P880" s="214"/>
      <c r="Q880" s="214"/>
      <c r="R880" s="214"/>
      <c r="S880" s="214"/>
      <c r="T880" s="214"/>
      <c r="U880" s="214"/>
      <c r="V880" s="214"/>
      <c r="W880" s="214"/>
      <c r="X880" s="214"/>
      <c r="Y880" s="214"/>
      <c r="Z880" s="214"/>
    </row>
    <row r="881" customFormat="false" ht="12.75" hidden="false" customHeight="true" outlineLevel="0" collapsed="false">
      <c r="A881" s="215"/>
      <c r="B881" s="215"/>
      <c r="C881" s="215"/>
      <c r="D881" s="214"/>
      <c r="E881" s="214"/>
      <c r="F881" s="249"/>
      <c r="G881" s="214"/>
      <c r="H881" s="214"/>
      <c r="I881" s="214"/>
      <c r="J881" s="214"/>
      <c r="K881" s="214"/>
      <c r="L881" s="214"/>
      <c r="M881" s="214"/>
      <c r="N881" s="214"/>
      <c r="O881" s="214"/>
      <c r="P881" s="214"/>
      <c r="Q881" s="214"/>
      <c r="R881" s="214"/>
      <c r="S881" s="214"/>
      <c r="T881" s="214"/>
      <c r="U881" s="214"/>
      <c r="V881" s="214"/>
      <c r="W881" s="214"/>
      <c r="X881" s="214"/>
      <c r="Y881" s="214"/>
      <c r="Z881" s="214"/>
    </row>
    <row r="882" customFormat="false" ht="12.75" hidden="false" customHeight="true" outlineLevel="0" collapsed="false">
      <c r="A882" s="215"/>
      <c r="B882" s="215"/>
      <c r="C882" s="215"/>
      <c r="D882" s="214"/>
      <c r="E882" s="214"/>
      <c r="F882" s="249"/>
      <c r="G882" s="214"/>
      <c r="H882" s="214"/>
      <c r="I882" s="214"/>
      <c r="J882" s="214"/>
      <c r="K882" s="214"/>
      <c r="L882" s="214"/>
      <c r="M882" s="214"/>
      <c r="N882" s="214"/>
      <c r="O882" s="214"/>
      <c r="P882" s="214"/>
      <c r="Q882" s="214"/>
      <c r="R882" s="214"/>
      <c r="S882" s="214"/>
      <c r="T882" s="214"/>
      <c r="U882" s="214"/>
      <c r="V882" s="214"/>
      <c r="W882" s="214"/>
      <c r="X882" s="214"/>
      <c r="Y882" s="214"/>
      <c r="Z882" s="214"/>
    </row>
    <row r="883" customFormat="false" ht="12.75" hidden="false" customHeight="true" outlineLevel="0" collapsed="false">
      <c r="A883" s="215"/>
      <c r="B883" s="215"/>
      <c r="C883" s="215"/>
      <c r="D883" s="214"/>
      <c r="E883" s="214"/>
      <c r="F883" s="249"/>
      <c r="G883" s="214"/>
      <c r="H883" s="214"/>
      <c r="I883" s="214"/>
      <c r="J883" s="214"/>
      <c r="K883" s="214"/>
      <c r="L883" s="214"/>
      <c r="M883" s="214"/>
      <c r="N883" s="214"/>
      <c r="O883" s="214"/>
      <c r="P883" s="214"/>
      <c r="Q883" s="214"/>
      <c r="R883" s="214"/>
      <c r="S883" s="214"/>
      <c r="T883" s="214"/>
      <c r="U883" s="214"/>
      <c r="V883" s="214"/>
      <c r="W883" s="214"/>
      <c r="X883" s="214"/>
      <c r="Y883" s="214"/>
      <c r="Z883" s="214"/>
    </row>
    <row r="884" customFormat="false" ht="12.75" hidden="false" customHeight="true" outlineLevel="0" collapsed="false">
      <c r="A884" s="215"/>
      <c r="B884" s="215"/>
      <c r="C884" s="215"/>
      <c r="D884" s="214"/>
      <c r="E884" s="214"/>
      <c r="F884" s="249"/>
      <c r="G884" s="214"/>
      <c r="H884" s="214"/>
      <c r="I884" s="214"/>
      <c r="J884" s="214"/>
      <c r="K884" s="214"/>
      <c r="L884" s="214"/>
      <c r="M884" s="214"/>
      <c r="N884" s="214"/>
      <c r="O884" s="214"/>
      <c r="P884" s="214"/>
      <c r="Q884" s="214"/>
      <c r="R884" s="214"/>
      <c r="S884" s="214"/>
      <c r="T884" s="214"/>
      <c r="U884" s="214"/>
      <c r="V884" s="214"/>
      <c r="W884" s="214"/>
      <c r="X884" s="214"/>
      <c r="Y884" s="214"/>
      <c r="Z884" s="214"/>
    </row>
    <row r="885" customFormat="false" ht="12.75" hidden="false" customHeight="true" outlineLevel="0" collapsed="false">
      <c r="A885" s="215"/>
      <c r="B885" s="215"/>
      <c r="C885" s="215"/>
      <c r="D885" s="214"/>
      <c r="E885" s="214"/>
      <c r="F885" s="249"/>
      <c r="G885" s="214"/>
      <c r="H885" s="214"/>
      <c r="I885" s="214"/>
      <c r="J885" s="214"/>
      <c r="K885" s="214"/>
      <c r="L885" s="214"/>
      <c r="M885" s="214"/>
      <c r="N885" s="214"/>
      <c r="O885" s="214"/>
      <c r="P885" s="214"/>
      <c r="Q885" s="214"/>
      <c r="R885" s="214"/>
      <c r="S885" s="214"/>
      <c r="T885" s="214"/>
      <c r="U885" s="214"/>
      <c r="V885" s="214"/>
      <c r="W885" s="214"/>
      <c r="X885" s="214"/>
      <c r="Y885" s="214"/>
      <c r="Z885" s="214"/>
    </row>
    <row r="886" customFormat="false" ht="12.75" hidden="false" customHeight="true" outlineLevel="0" collapsed="false">
      <c r="A886" s="215"/>
      <c r="B886" s="215"/>
      <c r="C886" s="215"/>
      <c r="D886" s="214"/>
      <c r="E886" s="214"/>
      <c r="F886" s="249"/>
      <c r="G886" s="214"/>
      <c r="H886" s="214"/>
      <c r="I886" s="214"/>
      <c r="J886" s="214"/>
      <c r="K886" s="214"/>
      <c r="L886" s="214"/>
      <c r="M886" s="214"/>
      <c r="N886" s="214"/>
      <c r="O886" s="214"/>
      <c r="P886" s="214"/>
      <c r="Q886" s="214"/>
      <c r="R886" s="214"/>
      <c r="S886" s="214"/>
      <c r="T886" s="214"/>
      <c r="U886" s="214"/>
      <c r="V886" s="214"/>
      <c r="W886" s="214"/>
      <c r="X886" s="214"/>
      <c r="Y886" s="214"/>
      <c r="Z886" s="214"/>
    </row>
    <row r="887" customFormat="false" ht="12.75" hidden="false" customHeight="true" outlineLevel="0" collapsed="false">
      <c r="A887" s="215"/>
      <c r="B887" s="215"/>
      <c r="C887" s="215"/>
      <c r="D887" s="214"/>
      <c r="E887" s="214"/>
      <c r="F887" s="249"/>
      <c r="G887" s="214"/>
      <c r="H887" s="214"/>
      <c r="I887" s="214"/>
      <c r="J887" s="214"/>
      <c r="K887" s="214"/>
      <c r="L887" s="214"/>
      <c r="M887" s="214"/>
      <c r="N887" s="214"/>
      <c r="O887" s="214"/>
      <c r="P887" s="214"/>
      <c r="Q887" s="214"/>
      <c r="R887" s="214"/>
      <c r="S887" s="214"/>
      <c r="T887" s="214"/>
      <c r="U887" s="214"/>
      <c r="V887" s="214"/>
      <c r="W887" s="214"/>
      <c r="X887" s="214"/>
      <c r="Y887" s="214"/>
      <c r="Z887" s="214"/>
    </row>
    <row r="888" customFormat="false" ht="12.75" hidden="false" customHeight="true" outlineLevel="0" collapsed="false">
      <c r="A888" s="215"/>
      <c r="B888" s="215"/>
      <c r="C888" s="215"/>
      <c r="D888" s="214"/>
      <c r="E888" s="214"/>
      <c r="F888" s="249"/>
      <c r="G888" s="214"/>
      <c r="H888" s="214"/>
      <c r="I888" s="214"/>
      <c r="J888" s="214"/>
      <c r="K888" s="214"/>
      <c r="L888" s="214"/>
      <c r="M888" s="214"/>
      <c r="N888" s="214"/>
      <c r="O888" s="214"/>
      <c r="P888" s="214"/>
      <c r="Q888" s="214"/>
      <c r="R888" s="214"/>
      <c r="S888" s="214"/>
      <c r="T888" s="214"/>
      <c r="U888" s="214"/>
      <c r="V888" s="214"/>
      <c r="W888" s="214"/>
      <c r="X888" s="214"/>
      <c r="Y888" s="214"/>
      <c r="Z888" s="214"/>
    </row>
    <row r="889" customFormat="false" ht="12.75" hidden="false" customHeight="true" outlineLevel="0" collapsed="false">
      <c r="A889" s="215"/>
      <c r="B889" s="215"/>
      <c r="C889" s="215"/>
      <c r="D889" s="214"/>
      <c r="E889" s="214"/>
      <c r="F889" s="249"/>
      <c r="G889" s="214"/>
      <c r="H889" s="214"/>
      <c r="I889" s="214"/>
      <c r="J889" s="214"/>
      <c r="K889" s="214"/>
      <c r="L889" s="214"/>
      <c r="M889" s="214"/>
      <c r="N889" s="214"/>
      <c r="O889" s="214"/>
      <c r="P889" s="214"/>
      <c r="Q889" s="214"/>
      <c r="R889" s="214"/>
      <c r="S889" s="214"/>
      <c r="T889" s="214"/>
      <c r="U889" s="214"/>
      <c r="V889" s="214"/>
      <c r="W889" s="214"/>
      <c r="X889" s="214"/>
      <c r="Y889" s="214"/>
      <c r="Z889" s="214"/>
    </row>
    <row r="890" customFormat="false" ht="12.75" hidden="false" customHeight="true" outlineLevel="0" collapsed="false">
      <c r="A890" s="215"/>
      <c r="B890" s="215"/>
      <c r="C890" s="215"/>
      <c r="D890" s="214"/>
      <c r="E890" s="214"/>
      <c r="F890" s="249"/>
      <c r="G890" s="214"/>
      <c r="H890" s="214"/>
      <c r="I890" s="214"/>
      <c r="J890" s="214"/>
      <c r="K890" s="214"/>
      <c r="L890" s="214"/>
      <c r="M890" s="214"/>
      <c r="N890" s="214"/>
      <c r="O890" s="214"/>
      <c r="P890" s="214"/>
      <c r="Q890" s="214"/>
      <c r="R890" s="214"/>
      <c r="S890" s="214"/>
      <c r="T890" s="214"/>
      <c r="U890" s="214"/>
      <c r="V890" s="214"/>
      <c r="W890" s="214"/>
      <c r="X890" s="214"/>
      <c r="Y890" s="214"/>
      <c r="Z890" s="214"/>
    </row>
    <row r="891" customFormat="false" ht="12.75" hidden="false" customHeight="true" outlineLevel="0" collapsed="false">
      <c r="A891" s="215"/>
      <c r="B891" s="215"/>
      <c r="C891" s="215"/>
      <c r="D891" s="214"/>
      <c r="E891" s="214"/>
      <c r="F891" s="249"/>
      <c r="G891" s="214"/>
      <c r="H891" s="214"/>
      <c r="I891" s="214"/>
      <c r="J891" s="214"/>
      <c r="K891" s="214"/>
      <c r="L891" s="214"/>
      <c r="M891" s="214"/>
      <c r="N891" s="214"/>
      <c r="O891" s="214"/>
      <c r="P891" s="214"/>
      <c r="Q891" s="214"/>
      <c r="R891" s="214"/>
      <c r="S891" s="214"/>
      <c r="T891" s="214"/>
      <c r="U891" s="214"/>
      <c r="V891" s="214"/>
      <c r="W891" s="214"/>
      <c r="X891" s="214"/>
      <c r="Y891" s="214"/>
      <c r="Z891" s="214"/>
    </row>
    <row r="892" customFormat="false" ht="12.75" hidden="false" customHeight="true" outlineLevel="0" collapsed="false">
      <c r="A892" s="215"/>
      <c r="B892" s="215"/>
      <c r="C892" s="215"/>
      <c r="D892" s="214"/>
      <c r="E892" s="214"/>
      <c r="F892" s="249"/>
      <c r="G892" s="214"/>
      <c r="H892" s="214"/>
      <c r="I892" s="214"/>
      <c r="J892" s="214"/>
      <c r="K892" s="214"/>
      <c r="L892" s="214"/>
      <c r="M892" s="214"/>
      <c r="N892" s="214"/>
      <c r="O892" s="214"/>
      <c r="P892" s="214"/>
      <c r="Q892" s="214"/>
      <c r="R892" s="214"/>
      <c r="S892" s="214"/>
      <c r="T892" s="214"/>
      <c r="U892" s="214"/>
      <c r="V892" s="214"/>
      <c r="W892" s="214"/>
      <c r="X892" s="214"/>
      <c r="Y892" s="214"/>
      <c r="Z892" s="214"/>
    </row>
    <row r="893" customFormat="false" ht="12.75" hidden="false" customHeight="true" outlineLevel="0" collapsed="false">
      <c r="A893" s="215"/>
      <c r="B893" s="215"/>
      <c r="C893" s="215"/>
      <c r="D893" s="214"/>
      <c r="E893" s="214"/>
      <c r="F893" s="249"/>
      <c r="G893" s="214"/>
      <c r="H893" s="214"/>
      <c r="I893" s="214"/>
      <c r="J893" s="214"/>
      <c r="K893" s="214"/>
      <c r="L893" s="214"/>
      <c r="M893" s="214"/>
      <c r="N893" s="214"/>
      <c r="O893" s="214"/>
      <c r="P893" s="214"/>
      <c r="Q893" s="214"/>
      <c r="R893" s="214"/>
      <c r="S893" s="214"/>
      <c r="T893" s="214"/>
      <c r="U893" s="214"/>
      <c r="V893" s="214"/>
      <c r="W893" s="214"/>
      <c r="X893" s="214"/>
      <c r="Y893" s="214"/>
      <c r="Z893" s="214"/>
    </row>
    <row r="894" customFormat="false" ht="12.75" hidden="false" customHeight="true" outlineLevel="0" collapsed="false">
      <c r="A894" s="215"/>
      <c r="B894" s="215"/>
      <c r="C894" s="215"/>
      <c r="D894" s="214"/>
      <c r="E894" s="214"/>
      <c r="F894" s="249"/>
      <c r="G894" s="214"/>
      <c r="H894" s="214"/>
      <c r="I894" s="214"/>
      <c r="J894" s="214"/>
      <c r="K894" s="214"/>
      <c r="L894" s="214"/>
      <c r="M894" s="214"/>
      <c r="N894" s="214"/>
      <c r="O894" s="214"/>
      <c r="P894" s="214"/>
      <c r="Q894" s="214"/>
      <c r="R894" s="214"/>
      <c r="S894" s="214"/>
      <c r="T894" s="214"/>
      <c r="U894" s="214"/>
      <c r="V894" s="214"/>
      <c r="W894" s="214"/>
      <c r="X894" s="214"/>
      <c r="Y894" s="214"/>
      <c r="Z894" s="214"/>
    </row>
    <row r="895" customFormat="false" ht="12.75" hidden="false" customHeight="true" outlineLevel="0" collapsed="false">
      <c r="A895" s="215"/>
      <c r="B895" s="215"/>
      <c r="C895" s="215"/>
      <c r="D895" s="214"/>
      <c r="E895" s="214"/>
      <c r="F895" s="249"/>
      <c r="G895" s="214"/>
      <c r="H895" s="214"/>
      <c r="I895" s="214"/>
      <c r="J895" s="214"/>
      <c r="K895" s="214"/>
      <c r="L895" s="214"/>
      <c r="M895" s="214"/>
      <c r="N895" s="214"/>
      <c r="O895" s="214"/>
      <c r="P895" s="214"/>
      <c r="Q895" s="214"/>
      <c r="R895" s="214"/>
      <c r="S895" s="214"/>
      <c r="T895" s="214"/>
      <c r="U895" s="214"/>
      <c r="V895" s="214"/>
      <c r="W895" s="214"/>
      <c r="X895" s="214"/>
      <c r="Y895" s="214"/>
      <c r="Z895" s="214"/>
    </row>
    <row r="896" customFormat="false" ht="12.75" hidden="false" customHeight="true" outlineLevel="0" collapsed="false">
      <c r="A896" s="215"/>
      <c r="B896" s="215"/>
      <c r="C896" s="215"/>
      <c r="D896" s="214"/>
      <c r="E896" s="214"/>
      <c r="F896" s="249"/>
      <c r="G896" s="214"/>
      <c r="H896" s="214"/>
      <c r="I896" s="214"/>
      <c r="J896" s="214"/>
      <c r="K896" s="214"/>
      <c r="L896" s="214"/>
      <c r="M896" s="214"/>
      <c r="N896" s="214"/>
      <c r="O896" s="214"/>
      <c r="P896" s="214"/>
      <c r="Q896" s="214"/>
      <c r="R896" s="214"/>
      <c r="S896" s="214"/>
      <c r="T896" s="214"/>
      <c r="U896" s="214"/>
      <c r="V896" s="214"/>
      <c r="W896" s="214"/>
      <c r="X896" s="214"/>
      <c r="Y896" s="214"/>
      <c r="Z896" s="214"/>
    </row>
    <row r="897" customFormat="false" ht="12.75" hidden="false" customHeight="true" outlineLevel="0" collapsed="false">
      <c r="A897" s="215"/>
      <c r="B897" s="215"/>
      <c r="C897" s="215"/>
      <c r="D897" s="214"/>
      <c r="E897" s="214"/>
      <c r="F897" s="249"/>
      <c r="G897" s="214"/>
      <c r="H897" s="214"/>
      <c r="I897" s="214"/>
      <c r="J897" s="214"/>
      <c r="K897" s="214"/>
      <c r="L897" s="214"/>
      <c r="M897" s="214"/>
      <c r="N897" s="214"/>
      <c r="O897" s="214"/>
      <c r="P897" s="214"/>
      <c r="Q897" s="214"/>
      <c r="R897" s="214"/>
      <c r="S897" s="214"/>
      <c r="T897" s="214"/>
      <c r="U897" s="214"/>
      <c r="V897" s="214"/>
      <c r="W897" s="214"/>
      <c r="X897" s="214"/>
      <c r="Y897" s="214"/>
      <c r="Z897" s="214"/>
    </row>
    <row r="898" customFormat="false" ht="12.75" hidden="false" customHeight="true" outlineLevel="0" collapsed="false">
      <c r="A898" s="215"/>
      <c r="B898" s="215"/>
      <c r="C898" s="215"/>
      <c r="D898" s="214"/>
      <c r="E898" s="214"/>
      <c r="F898" s="249"/>
      <c r="G898" s="214"/>
      <c r="H898" s="214"/>
      <c r="I898" s="214"/>
      <c r="J898" s="214"/>
      <c r="K898" s="214"/>
      <c r="L898" s="214"/>
      <c r="M898" s="214"/>
      <c r="N898" s="214"/>
      <c r="O898" s="214"/>
      <c r="P898" s="214"/>
      <c r="Q898" s="214"/>
      <c r="R898" s="214"/>
      <c r="S898" s="214"/>
      <c r="T898" s="214"/>
      <c r="U898" s="214"/>
      <c r="V898" s="214"/>
      <c r="W898" s="214"/>
      <c r="X898" s="214"/>
      <c r="Y898" s="214"/>
      <c r="Z898" s="214"/>
    </row>
    <row r="899" customFormat="false" ht="12.75" hidden="false" customHeight="true" outlineLevel="0" collapsed="false">
      <c r="A899" s="215"/>
      <c r="B899" s="215"/>
      <c r="C899" s="215"/>
      <c r="D899" s="214"/>
      <c r="E899" s="214"/>
      <c r="F899" s="249"/>
      <c r="G899" s="214"/>
      <c r="H899" s="214"/>
      <c r="I899" s="214"/>
      <c r="J899" s="214"/>
      <c r="K899" s="214"/>
      <c r="L899" s="214"/>
      <c r="M899" s="214"/>
      <c r="N899" s="214"/>
      <c r="O899" s="214"/>
      <c r="P899" s="214"/>
      <c r="Q899" s="214"/>
      <c r="R899" s="214"/>
      <c r="S899" s="214"/>
      <c r="T899" s="214"/>
      <c r="U899" s="214"/>
      <c r="V899" s="214"/>
      <c r="W899" s="214"/>
      <c r="X899" s="214"/>
      <c r="Y899" s="214"/>
      <c r="Z899" s="214"/>
    </row>
    <row r="900" customFormat="false" ht="12.75" hidden="false" customHeight="true" outlineLevel="0" collapsed="false">
      <c r="A900" s="215"/>
      <c r="B900" s="215"/>
      <c r="C900" s="215"/>
      <c r="D900" s="214"/>
      <c r="E900" s="214"/>
      <c r="F900" s="249"/>
      <c r="G900" s="214"/>
      <c r="H900" s="214"/>
      <c r="I900" s="214"/>
      <c r="J900" s="214"/>
      <c r="K900" s="214"/>
      <c r="L900" s="214"/>
      <c r="M900" s="214"/>
      <c r="N900" s="214"/>
      <c r="O900" s="214"/>
      <c r="P900" s="214"/>
      <c r="Q900" s="214"/>
      <c r="R900" s="214"/>
      <c r="S900" s="214"/>
      <c r="T900" s="214"/>
      <c r="U900" s="214"/>
      <c r="V900" s="214"/>
      <c r="W900" s="214"/>
      <c r="X900" s="214"/>
      <c r="Y900" s="214"/>
      <c r="Z900" s="214"/>
    </row>
    <row r="901" customFormat="false" ht="12.75" hidden="false" customHeight="true" outlineLevel="0" collapsed="false">
      <c r="A901" s="215"/>
      <c r="B901" s="215"/>
      <c r="C901" s="215"/>
      <c r="D901" s="214"/>
      <c r="E901" s="214"/>
      <c r="F901" s="249"/>
      <c r="G901" s="214"/>
      <c r="H901" s="214"/>
      <c r="I901" s="214"/>
      <c r="J901" s="214"/>
      <c r="K901" s="214"/>
      <c r="L901" s="214"/>
      <c r="M901" s="214"/>
      <c r="N901" s="214"/>
      <c r="O901" s="214"/>
      <c r="P901" s="214"/>
      <c r="Q901" s="214"/>
      <c r="R901" s="214"/>
      <c r="S901" s="214"/>
      <c r="T901" s="214"/>
      <c r="U901" s="214"/>
      <c r="V901" s="214"/>
      <c r="W901" s="214"/>
      <c r="X901" s="214"/>
      <c r="Y901" s="214"/>
      <c r="Z901" s="214"/>
    </row>
    <row r="902" customFormat="false" ht="12.75" hidden="false" customHeight="true" outlineLevel="0" collapsed="false">
      <c r="A902" s="215"/>
      <c r="B902" s="215"/>
      <c r="C902" s="215"/>
      <c r="D902" s="214"/>
      <c r="E902" s="214"/>
      <c r="F902" s="249"/>
      <c r="G902" s="214"/>
      <c r="H902" s="214"/>
      <c r="I902" s="214"/>
      <c r="J902" s="214"/>
      <c r="K902" s="214"/>
      <c r="L902" s="214"/>
      <c r="M902" s="214"/>
      <c r="N902" s="214"/>
      <c r="O902" s="214"/>
      <c r="P902" s="214"/>
      <c r="Q902" s="214"/>
      <c r="R902" s="214"/>
      <c r="S902" s="214"/>
      <c r="T902" s="214"/>
      <c r="U902" s="214"/>
      <c r="V902" s="214"/>
      <c r="W902" s="214"/>
      <c r="X902" s="214"/>
      <c r="Y902" s="214"/>
      <c r="Z902" s="214"/>
    </row>
    <row r="903" customFormat="false" ht="12.75" hidden="false" customHeight="true" outlineLevel="0" collapsed="false">
      <c r="A903" s="215"/>
      <c r="B903" s="215"/>
      <c r="C903" s="215"/>
      <c r="D903" s="214"/>
      <c r="E903" s="214"/>
      <c r="F903" s="249"/>
      <c r="G903" s="214"/>
      <c r="H903" s="214"/>
      <c r="I903" s="214"/>
      <c r="J903" s="214"/>
      <c r="K903" s="214"/>
      <c r="L903" s="214"/>
      <c r="M903" s="214"/>
      <c r="N903" s="214"/>
      <c r="O903" s="214"/>
      <c r="P903" s="214"/>
      <c r="Q903" s="214"/>
      <c r="R903" s="214"/>
      <c r="S903" s="214"/>
      <c r="T903" s="214"/>
      <c r="U903" s="214"/>
      <c r="V903" s="214"/>
      <c r="W903" s="214"/>
      <c r="X903" s="214"/>
      <c r="Y903" s="214"/>
      <c r="Z903" s="214"/>
    </row>
    <row r="904" customFormat="false" ht="12.75" hidden="false" customHeight="true" outlineLevel="0" collapsed="false">
      <c r="A904" s="215"/>
      <c r="B904" s="215"/>
      <c r="C904" s="215"/>
      <c r="D904" s="214"/>
      <c r="E904" s="214"/>
      <c r="F904" s="249"/>
      <c r="G904" s="214"/>
      <c r="H904" s="214"/>
      <c r="I904" s="214"/>
      <c r="J904" s="214"/>
      <c r="K904" s="214"/>
      <c r="L904" s="214"/>
      <c r="M904" s="214"/>
      <c r="N904" s="214"/>
      <c r="O904" s="214"/>
      <c r="P904" s="214"/>
      <c r="Q904" s="214"/>
      <c r="R904" s="214"/>
      <c r="S904" s="214"/>
      <c r="T904" s="214"/>
      <c r="U904" s="214"/>
      <c r="V904" s="214"/>
      <c r="W904" s="214"/>
      <c r="X904" s="214"/>
      <c r="Y904" s="214"/>
      <c r="Z904" s="214"/>
    </row>
    <row r="905" customFormat="false" ht="12.75" hidden="false" customHeight="true" outlineLevel="0" collapsed="false">
      <c r="A905" s="215"/>
      <c r="B905" s="215"/>
      <c r="C905" s="215"/>
      <c r="D905" s="214"/>
      <c r="E905" s="214"/>
      <c r="F905" s="249"/>
      <c r="G905" s="214"/>
      <c r="H905" s="214"/>
      <c r="I905" s="214"/>
      <c r="J905" s="214"/>
      <c r="K905" s="214"/>
      <c r="L905" s="214"/>
      <c r="M905" s="214"/>
      <c r="N905" s="214"/>
      <c r="O905" s="214"/>
      <c r="P905" s="214"/>
      <c r="Q905" s="214"/>
      <c r="R905" s="214"/>
      <c r="S905" s="214"/>
      <c r="T905" s="214"/>
      <c r="U905" s="214"/>
      <c r="V905" s="214"/>
      <c r="W905" s="214"/>
      <c r="X905" s="214"/>
      <c r="Y905" s="214"/>
      <c r="Z905" s="214"/>
    </row>
    <row r="906" customFormat="false" ht="12.75" hidden="false" customHeight="true" outlineLevel="0" collapsed="false">
      <c r="A906" s="215"/>
      <c r="B906" s="215"/>
      <c r="C906" s="215"/>
      <c r="D906" s="214"/>
      <c r="E906" s="214"/>
      <c r="F906" s="249"/>
      <c r="G906" s="214"/>
      <c r="H906" s="214"/>
      <c r="I906" s="214"/>
      <c r="J906" s="214"/>
      <c r="K906" s="214"/>
      <c r="L906" s="214"/>
      <c r="M906" s="214"/>
      <c r="N906" s="214"/>
      <c r="O906" s="214"/>
      <c r="P906" s="214"/>
      <c r="Q906" s="214"/>
      <c r="R906" s="214"/>
      <c r="S906" s="214"/>
      <c r="T906" s="214"/>
      <c r="U906" s="214"/>
      <c r="V906" s="214"/>
      <c r="W906" s="214"/>
      <c r="X906" s="214"/>
      <c r="Y906" s="214"/>
      <c r="Z906" s="214"/>
    </row>
    <row r="907" customFormat="false" ht="12.75" hidden="false" customHeight="true" outlineLevel="0" collapsed="false">
      <c r="A907" s="215"/>
      <c r="B907" s="215"/>
      <c r="C907" s="215"/>
      <c r="D907" s="214"/>
      <c r="E907" s="214"/>
      <c r="F907" s="249"/>
      <c r="G907" s="214"/>
      <c r="H907" s="214"/>
      <c r="I907" s="214"/>
      <c r="J907" s="214"/>
      <c r="K907" s="214"/>
      <c r="L907" s="214"/>
      <c r="M907" s="214"/>
      <c r="N907" s="214"/>
      <c r="O907" s="214"/>
      <c r="P907" s="214"/>
      <c r="Q907" s="214"/>
      <c r="R907" s="214"/>
      <c r="S907" s="214"/>
      <c r="T907" s="214"/>
      <c r="U907" s="214"/>
      <c r="V907" s="214"/>
      <c r="W907" s="214"/>
      <c r="X907" s="214"/>
      <c r="Y907" s="214"/>
      <c r="Z907" s="214"/>
    </row>
    <row r="908" customFormat="false" ht="12.75" hidden="false" customHeight="true" outlineLevel="0" collapsed="false">
      <c r="A908" s="215"/>
      <c r="B908" s="215"/>
      <c r="C908" s="215"/>
      <c r="D908" s="214"/>
      <c r="E908" s="214"/>
      <c r="F908" s="249"/>
      <c r="G908" s="214"/>
      <c r="H908" s="214"/>
      <c r="I908" s="214"/>
      <c r="J908" s="214"/>
      <c r="K908" s="214"/>
      <c r="L908" s="214"/>
      <c r="M908" s="214"/>
      <c r="N908" s="214"/>
      <c r="O908" s="214"/>
      <c r="P908" s="214"/>
      <c r="Q908" s="214"/>
      <c r="R908" s="214"/>
      <c r="S908" s="214"/>
      <c r="T908" s="214"/>
      <c r="U908" s="214"/>
      <c r="V908" s="214"/>
      <c r="W908" s="214"/>
      <c r="X908" s="214"/>
      <c r="Y908" s="214"/>
      <c r="Z908" s="214"/>
    </row>
    <row r="909" customFormat="false" ht="12.75" hidden="false" customHeight="true" outlineLevel="0" collapsed="false">
      <c r="A909" s="215"/>
      <c r="B909" s="215"/>
      <c r="C909" s="215"/>
      <c r="D909" s="214"/>
      <c r="E909" s="214"/>
      <c r="F909" s="249"/>
      <c r="G909" s="214"/>
      <c r="H909" s="214"/>
      <c r="I909" s="214"/>
      <c r="J909" s="214"/>
      <c r="K909" s="214"/>
      <c r="L909" s="214"/>
      <c r="M909" s="214"/>
      <c r="N909" s="214"/>
      <c r="O909" s="214"/>
      <c r="P909" s="214"/>
      <c r="Q909" s="214"/>
      <c r="R909" s="214"/>
      <c r="S909" s="214"/>
      <c r="T909" s="214"/>
      <c r="U909" s="214"/>
      <c r="V909" s="214"/>
      <c r="W909" s="214"/>
      <c r="X909" s="214"/>
      <c r="Y909" s="214"/>
      <c r="Z909" s="214"/>
    </row>
    <row r="910" customFormat="false" ht="12.75" hidden="false" customHeight="true" outlineLevel="0" collapsed="false">
      <c r="A910" s="215"/>
      <c r="B910" s="215"/>
      <c r="C910" s="215"/>
      <c r="D910" s="214"/>
      <c r="E910" s="214"/>
      <c r="F910" s="249"/>
      <c r="G910" s="214"/>
      <c r="H910" s="214"/>
      <c r="I910" s="214"/>
      <c r="J910" s="214"/>
      <c r="K910" s="214"/>
      <c r="L910" s="214"/>
      <c r="M910" s="214"/>
      <c r="N910" s="214"/>
      <c r="O910" s="214"/>
      <c r="P910" s="214"/>
      <c r="Q910" s="214"/>
      <c r="R910" s="214"/>
      <c r="S910" s="214"/>
      <c r="T910" s="214"/>
      <c r="U910" s="214"/>
      <c r="V910" s="214"/>
      <c r="W910" s="214"/>
      <c r="X910" s="214"/>
      <c r="Y910" s="214"/>
      <c r="Z910" s="214"/>
    </row>
    <row r="911" customFormat="false" ht="12.75" hidden="false" customHeight="true" outlineLevel="0" collapsed="false">
      <c r="A911" s="215"/>
      <c r="B911" s="215"/>
      <c r="C911" s="215"/>
      <c r="D911" s="214"/>
      <c r="E911" s="214"/>
      <c r="F911" s="249"/>
      <c r="G911" s="214"/>
      <c r="H911" s="214"/>
      <c r="I911" s="214"/>
      <c r="J911" s="214"/>
      <c r="K911" s="214"/>
      <c r="L911" s="214"/>
      <c r="M911" s="214"/>
      <c r="N911" s="214"/>
      <c r="O911" s="214"/>
      <c r="P911" s="214"/>
      <c r="Q911" s="214"/>
      <c r="R911" s="214"/>
      <c r="S911" s="214"/>
      <c r="T911" s="214"/>
      <c r="U911" s="214"/>
      <c r="V911" s="214"/>
      <c r="W911" s="214"/>
      <c r="X911" s="214"/>
      <c r="Y911" s="214"/>
      <c r="Z911" s="214"/>
    </row>
    <row r="912" customFormat="false" ht="12.75" hidden="false" customHeight="true" outlineLevel="0" collapsed="false">
      <c r="A912" s="215"/>
      <c r="B912" s="215"/>
      <c r="C912" s="215"/>
      <c r="D912" s="214"/>
      <c r="E912" s="214"/>
      <c r="F912" s="249"/>
      <c r="G912" s="214"/>
      <c r="H912" s="214"/>
      <c r="I912" s="214"/>
      <c r="J912" s="214"/>
      <c r="K912" s="214"/>
      <c r="L912" s="214"/>
      <c r="M912" s="214"/>
      <c r="N912" s="214"/>
      <c r="O912" s="214"/>
      <c r="P912" s="214"/>
      <c r="Q912" s="214"/>
      <c r="R912" s="214"/>
      <c r="S912" s="214"/>
      <c r="T912" s="214"/>
      <c r="U912" s="214"/>
      <c r="V912" s="214"/>
      <c r="W912" s="214"/>
      <c r="X912" s="214"/>
      <c r="Y912" s="214"/>
      <c r="Z912" s="214"/>
    </row>
    <row r="913" customFormat="false" ht="12.75" hidden="false" customHeight="true" outlineLevel="0" collapsed="false">
      <c r="A913" s="215"/>
      <c r="B913" s="215"/>
      <c r="C913" s="215"/>
      <c r="D913" s="214"/>
      <c r="E913" s="214"/>
      <c r="F913" s="249"/>
      <c r="G913" s="214"/>
      <c r="H913" s="214"/>
      <c r="I913" s="214"/>
      <c r="J913" s="214"/>
      <c r="K913" s="214"/>
      <c r="L913" s="214"/>
      <c r="M913" s="214"/>
      <c r="N913" s="214"/>
      <c r="O913" s="214"/>
      <c r="P913" s="214"/>
      <c r="Q913" s="214"/>
      <c r="R913" s="214"/>
      <c r="S913" s="214"/>
      <c r="T913" s="214"/>
      <c r="U913" s="214"/>
      <c r="V913" s="214"/>
      <c r="W913" s="214"/>
      <c r="X913" s="214"/>
      <c r="Y913" s="214"/>
      <c r="Z913" s="214"/>
    </row>
    <row r="914" customFormat="false" ht="12.75" hidden="false" customHeight="true" outlineLevel="0" collapsed="false">
      <c r="A914" s="215"/>
      <c r="B914" s="215"/>
      <c r="C914" s="215"/>
      <c r="D914" s="214"/>
      <c r="E914" s="214"/>
      <c r="F914" s="249"/>
      <c r="G914" s="214"/>
      <c r="H914" s="214"/>
      <c r="I914" s="214"/>
      <c r="J914" s="214"/>
      <c r="K914" s="214"/>
      <c r="L914" s="214"/>
      <c r="M914" s="214"/>
      <c r="N914" s="214"/>
      <c r="O914" s="214"/>
      <c r="P914" s="214"/>
      <c r="Q914" s="214"/>
      <c r="R914" s="214"/>
      <c r="S914" s="214"/>
      <c r="T914" s="214"/>
      <c r="U914" s="214"/>
      <c r="V914" s="214"/>
      <c r="W914" s="214"/>
      <c r="X914" s="214"/>
      <c r="Y914" s="214"/>
      <c r="Z914" s="214"/>
    </row>
    <row r="915" customFormat="false" ht="12.75" hidden="false" customHeight="true" outlineLevel="0" collapsed="false">
      <c r="A915" s="215"/>
      <c r="B915" s="215"/>
      <c r="C915" s="215"/>
      <c r="D915" s="214"/>
      <c r="E915" s="214"/>
      <c r="F915" s="249"/>
      <c r="G915" s="214"/>
      <c r="H915" s="214"/>
      <c r="I915" s="214"/>
      <c r="J915" s="214"/>
      <c r="K915" s="214"/>
      <c r="L915" s="214"/>
      <c r="M915" s="214"/>
      <c r="N915" s="214"/>
      <c r="O915" s="214"/>
      <c r="P915" s="214"/>
      <c r="Q915" s="214"/>
      <c r="R915" s="214"/>
      <c r="S915" s="214"/>
      <c r="T915" s="214"/>
      <c r="U915" s="214"/>
      <c r="V915" s="214"/>
      <c r="W915" s="214"/>
      <c r="X915" s="214"/>
      <c r="Y915" s="214"/>
      <c r="Z915" s="214"/>
    </row>
    <row r="916" customFormat="false" ht="12.75" hidden="false" customHeight="true" outlineLevel="0" collapsed="false">
      <c r="A916" s="215"/>
      <c r="B916" s="215"/>
      <c r="C916" s="215"/>
      <c r="D916" s="214"/>
      <c r="E916" s="214"/>
      <c r="F916" s="249"/>
      <c r="G916" s="214"/>
      <c r="H916" s="214"/>
      <c r="I916" s="214"/>
      <c r="J916" s="214"/>
      <c r="K916" s="214"/>
      <c r="L916" s="214"/>
      <c r="M916" s="214"/>
      <c r="N916" s="214"/>
      <c r="O916" s="214"/>
      <c r="P916" s="214"/>
      <c r="Q916" s="214"/>
      <c r="R916" s="214"/>
      <c r="S916" s="214"/>
      <c r="T916" s="214"/>
      <c r="U916" s="214"/>
      <c r="V916" s="214"/>
      <c r="W916" s="214"/>
      <c r="X916" s="214"/>
      <c r="Y916" s="214"/>
      <c r="Z916" s="214"/>
    </row>
    <row r="917" customFormat="false" ht="12.75" hidden="false" customHeight="true" outlineLevel="0" collapsed="false">
      <c r="A917" s="215"/>
      <c r="B917" s="215"/>
      <c r="C917" s="215"/>
      <c r="D917" s="214"/>
      <c r="E917" s="214"/>
      <c r="F917" s="249"/>
      <c r="G917" s="214"/>
      <c r="H917" s="214"/>
      <c r="I917" s="214"/>
      <c r="J917" s="214"/>
      <c r="K917" s="214"/>
      <c r="L917" s="214"/>
      <c r="M917" s="214"/>
      <c r="N917" s="214"/>
      <c r="O917" s="214"/>
      <c r="P917" s="214"/>
      <c r="Q917" s="214"/>
      <c r="R917" s="214"/>
      <c r="S917" s="214"/>
      <c r="T917" s="214"/>
      <c r="U917" s="214"/>
      <c r="V917" s="214"/>
      <c r="W917" s="214"/>
      <c r="X917" s="214"/>
      <c r="Y917" s="214"/>
      <c r="Z917" s="214"/>
    </row>
    <row r="918" customFormat="false" ht="12.75" hidden="false" customHeight="true" outlineLevel="0" collapsed="false">
      <c r="A918" s="215"/>
      <c r="B918" s="215"/>
      <c r="C918" s="215"/>
      <c r="D918" s="214"/>
      <c r="E918" s="214"/>
      <c r="F918" s="249"/>
      <c r="G918" s="214"/>
      <c r="H918" s="214"/>
      <c r="I918" s="214"/>
      <c r="J918" s="214"/>
      <c r="K918" s="214"/>
      <c r="L918" s="214"/>
      <c r="M918" s="214"/>
      <c r="N918" s="214"/>
      <c r="O918" s="214"/>
      <c r="P918" s="214"/>
      <c r="Q918" s="214"/>
      <c r="R918" s="214"/>
      <c r="S918" s="214"/>
      <c r="T918" s="214"/>
      <c r="U918" s="214"/>
      <c r="V918" s="214"/>
      <c r="W918" s="214"/>
      <c r="X918" s="214"/>
      <c r="Y918" s="214"/>
      <c r="Z918" s="214"/>
    </row>
    <row r="919" customFormat="false" ht="12.75" hidden="false" customHeight="true" outlineLevel="0" collapsed="false">
      <c r="A919" s="215"/>
      <c r="B919" s="215"/>
      <c r="C919" s="215"/>
      <c r="D919" s="214"/>
      <c r="E919" s="214"/>
      <c r="F919" s="249"/>
      <c r="G919" s="214"/>
      <c r="H919" s="214"/>
      <c r="I919" s="214"/>
      <c r="J919" s="214"/>
      <c r="K919" s="214"/>
      <c r="L919" s="214"/>
      <c r="M919" s="214"/>
      <c r="N919" s="214"/>
      <c r="O919" s="214"/>
      <c r="P919" s="214"/>
      <c r="Q919" s="214"/>
      <c r="R919" s="214"/>
      <c r="S919" s="214"/>
      <c r="T919" s="214"/>
      <c r="U919" s="214"/>
      <c r="V919" s="214"/>
      <c r="W919" s="214"/>
      <c r="X919" s="214"/>
      <c r="Y919" s="214"/>
      <c r="Z919" s="214"/>
    </row>
    <row r="920" customFormat="false" ht="12.75" hidden="false" customHeight="true" outlineLevel="0" collapsed="false">
      <c r="A920" s="215"/>
      <c r="B920" s="215"/>
      <c r="C920" s="215"/>
      <c r="D920" s="214"/>
      <c r="E920" s="214"/>
      <c r="F920" s="249"/>
      <c r="G920" s="214"/>
      <c r="H920" s="214"/>
      <c r="I920" s="214"/>
      <c r="J920" s="214"/>
      <c r="K920" s="214"/>
      <c r="L920" s="214"/>
      <c r="M920" s="214"/>
      <c r="N920" s="214"/>
      <c r="O920" s="214"/>
      <c r="P920" s="214"/>
      <c r="Q920" s="214"/>
      <c r="R920" s="214"/>
      <c r="S920" s="214"/>
      <c r="T920" s="214"/>
      <c r="U920" s="214"/>
      <c r="V920" s="214"/>
      <c r="W920" s="214"/>
      <c r="X920" s="214"/>
      <c r="Y920" s="214"/>
      <c r="Z920" s="214"/>
    </row>
    <row r="921" customFormat="false" ht="12.75" hidden="false" customHeight="true" outlineLevel="0" collapsed="false">
      <c r="A921" s="215"/>
      <c r="B921" s="215"/>
      <c r="C921" s="215"/>
      <c r="D921" s="214"/>
      <c r="E921" s="214"/>
      <c r="F921" s="249"/>
      <c r="G921" s="214"/>
      <c r="H921" s="214"/>
      <c r="I921" s="214"/>
      <c r="J921" s="214"/>
      <c r="K921" s="214"/>
      <c r="L921" s="214"/>
      <c r="M921" s="214"/>
      <c r="N921" s="214"/>
      <c r="O921" s="214"/>
      <c r="P921" s="214"/>
      <c r="Q921" s="214"/>
      <c r="R921" s="214"/>
      <c r="S921" s="214"/>
      <c r="T921" s="214"/>
      <c r="U921" s="214"/>
      <c r="V921" s="214"/>
      <c r="W921" s="214"/>
      <c r="X921" s="214"/>
      <c r="Y921" s="214"/>
      <c r="Z921" s="214"/>
    </row>
    <row r="922" customFormat="false" ht="12.75" hidden="false" customHeight="true" outlineLevel="0" collapsed="false">
      <c r="A922" s="215"/>
      <c r="B922" s="215"/>
      <c r="C922" s="215"/>
      <c r="D922" s="214"/>
      <c r="E922" s="214"/>
      <c r="F922" s="249"/>
      <c r="G922" s="214"/>
      <c r="H922" s="214"/>
      <c r="I922" s="214"/>
      <c r="J922" s="214"/>
      <c r="K922" s="214"/>
      <c r="L922" s="214"/>
      <c r="M922" s="214"/>
      <c r="N922" s="214"/>
      <c r="O922" s="214"/>
      <c r="P922" s="214"/>
      <c r="Q922" s="214"/>
      <c r="R922" s="214"/>
      <c r="S922" s="214"/>
      <c r="T922" s="214"/>
      <c r="U922" s="214"/>
      <c r="V922" s="214"/>
      <c r="W922" s="214"/>
      <c r="X922" s="214"/>
      <c r="Y922" s="214"/>
      <c r="Z922" s="214"/>
    </row>
    <row r="923" customFormat="false" ht="12.75" hidden="false" customHeight="true" outlineLevel="0" collapsed="false">
      <c r="A923" s="215"/>
      <c r="B923" s="215"/>
      <c r="C923" s="215"/>
      <c r="D923" s="214"/>
      <c r="E923" s="214"/>
      <c r="F923" s="249"/>
      <c r="G923" s="214"/>
      <c r="H923" s="214"/>
      <c r="I923" s="214"/>
      <c r="J923" s="214"/>
      <c r="K923" s="214"/>
      <c r="L923" s="214"/>
      <c r="M923" s="214"/>
      <c r="N923" s="214"/>
      <c r="O923" s="214"/>
      <c r="P923" s="214"/>
      <c r="Q923" s="214"/>
      <c r="R923" s="214"/>
      <c r="S923" s="214"/>
      <c r="T923" s="214"/>
      <c r="U923" s="214"/>
      <c r="V923" s="214"/>
      <c r="W923" s="214"/>
      <c r="X923" s="214"/>
      <c r="Y923" s="214"/>
      <c r="Z923" s="214"/>
    </row>
    <row r="924" customFormat="false" ht="12.75" hidden="false" customHeight="true" outlineLevel="0" collapsed="false">
      <c r="A924" s="215"/>
      <c r="B924" s="215"/>
      <c r="C924" s="215"/>
      <c r="D924" s="214"/>
      <c r="E924" s="214"/>
      <c r="F924" s="249"/>
      <c r="G924" s="214"/>
      <c r="H924" s="214"/>
      <c r="I924" s="214"/>
      <c r="J924" s="214"/>
      <c r="K924" s="214"/>
      <c r="L924" s="214"/>
      <c r="M924" s="214"/>
      <c r="N924" s="214"/>
      <c r="O924" s="214"/>
      <c r="P924" s="214"/>
      <c r="Q924" s="214"/>
      <c r="R924" s="214"/>
      <c r="S924" s="214"/>
      <c r="T924" s="214"/>
      <c r="U924" s="214"/>
      <c r="V924" s="214"/>
      <c r="W924" s="214"/>
      <c r="X924" s="214"/>
      <c r="Y924" s="214"/>
      <c r="Z924" s="214"/>
    </row>
    <row r="925" customFormat="false" ht="12.75" hidden="false" customHeight="true" outlineLevel="0" collapsed="false">
      <c r="A925" s="215"/>
      <c r="B925" s="215"/>
      <c r="C925" s="215"/>
      <c r="D925" s="214"/>
      <c r="E925" s="214"/>
      <c r="F925" s="249"/>
      <c r="G925" s="214"/>
      <c r="H925" s="214"/>
      <c r="I925" s="214"/>
      <c r="J925" s="214"/>
      <c r="K925" s="214"/>
      <c r="L925" s="214"/>
      <c r="M925" s="214"/>
      <c r="N925" s="214"/>
      <c r="O925" s="214"/>
      <c r="P925" s="214"/>
      <c r="Q925" s="214"/>
      <c r="R925" s="214"/>
      <c r="S925" s="214"/>
      <c r="T925" s="214"/>
      <c r="U925" s="214"/>
      <c r="V925" s="214"/>
      <c r="W925" s="214"/>
      <c r="X925" s="214"/>
      <c r="Y925" s="214"/>
      <c r="Z925" s="214"/>
    </row>
    <row r="926" customFormat="false" ht="12.75" hidden="false" customHeight="true" outlineLevel="0" collapsed="false">
      <c r="A926" s="215"/>
      <c r="B926" s="215"/>
      <c r="C926" s="215"/>
      <c r="D926" s="214"/>
      <c r="E926" s="214"/>
      <c r="F926" s="249"/>
      <c r="G926" s="214"/>
      <c r="H926" s="214"/>
      <c r="I926" s="214"/>
      <c r="J926" s="214"/>
      <c r="K926" s="214"/>
      <c r="L926" s="214"/>
      <c r="M926" s="214"/>
      <c r="N926" s="214"/>
      <c r="O926" s="214"/>
      <c r="P926" s="214"/>
      <c r="Q926" s="214"/>
      <c r="R926" s="214"/>
      <c r="S926" s="214"/>
      <c r="T926" s="214"/>
      <c r="U926" s="214"/>
      <c r="V926" s="214"/>
      <c r="W926" s="214"/>
      <c r="X926" s="214"/>
      <c r="Y926" s="214"/>
      <c r="Z926" s="214"/>
    </row>
    <row r="927" customFormat="false" ht="12.75" hidden="false" customHeight="true" outlineLevel="0" collapsed="false">
      <c r="A927" s="215"/>
      <c r="B927" s="215"/>
      <c r="C927" s="215"/>
      <c r="D927" s="214"/>
      <c r="E927" s="214"/>
      <c r="F927" s="249"/>
      <c r="G927" s="214"/>
      <c r="H927" s="214"/>
      <c r="I927" s="214"/>
      <c r="J927" s="214"/>
      <c r="K927" s="214"/>
      <c r="L927" s="214"/>
      <c r="M927" s="214"/>
      <c r="N927" s="214"/>
      <c r="O927" s="214"/>
      <c r="P927" s="214"/>
      <c r="Q927" s="214"/>
      <c r="R927" s="214"/>
      <c r="S927" s="214"/>
      <c r="T927" s="214"/>
      <c r="U927" s="214"/>
      <c r="V927" s="214"/>
      <c r="W927" s="214"/>
      <c r="X927" s="214"/>
      <c r="Y927" s="214"/>
      <c r="Z927" s="214"/>
    </row>
    <row r="928" customFormat="false" ht="12.75" hidden="false" customHeight="true" outlineLevel="0" collapsed="false">
      <c r="A928" s="215"/>
      <c r="B928" s="215"/>
      <c r="C928" s="215"/>
      <c r="D928" s="214"/>
      <c r="E928" s="214"/>
      <c r="F928" s="249"/>
      <c r="G928" s="214"/>
      <c r="H928" s="214"/>
      <c r="I928" s="214"/>
      <c r="J928" s="214"/>
      <c r="K928" s="214"/>
      <c r="L928" s="214"/>
      <c r="M928" s="214"/>
      <c r="N928" s="214"/>
      <c r="O928" s="214"/>
      <c r="P928" s="214"/>
      <c r="Q928" s="214"/>
      <c r="R928" s="214"/>
      <c r="S928" s="214"/>
      <c r="T928" s="214"/>
      <c r="U928" s="214"/>
      <c r="V928" s="214"/>
      <c r="W928" s="214"/>
      <c r="X928" s="214"/>
      <c r="Y928" s="214"/>
      <c r="Z928" s="214"/>
    </row>
    <row r="929" customFormat="false" ht="12.75" hidden="false" customHeight="true" outlineLevel="0" collapsed="false">
      <c r="A929" s="215"/>
      <c r="B929" s="215"/>
      <c r="C929" s="215"/>
      <c r="D929" s="214"/>
      <c r="E929" s="214"/>
      <c r="F929" s="249"/>
      <c r="G929" s="214"/>
      <c r="H929" s="214"/>
      <c r="I929" s="214"/>
      <c r="J929" s="214"/>
      <c r="K929" s="214"/>
      <c r="L929" s="214"/>
      <c r="M929" s="214"/>
      <c r="N929" s="214"/>
      <c r="O929" s="214"/>
      <c r="P929" s="214"/>
      <c r="Q929" s="214"/>
      <c r="R929" s="214"/>
      <c r="S929" s="214"/>
      <c r="T929" s="214"/>
      <c r="U929" s="214"/>
      <c r="V929" s="214"/>
      <c r="W929" s="214"/>
      <c r="X929" s="214"/>
      <c r="Y929" s="214"/>
      <c r="Z929" s="214"/>
    </row>
    <row r="930" customFormat="false" ht="12.75" hidden="false" customHeight="true" outlineLevel="0" collapsed="false">
      <c r="A930" s="215"/>
      <c r="B930" s="215"/>
      <c r="C930" s="215"/>
      <c r="D930" s="214"/>
      <c r="E930" s="214"/>
      <c r="F930" s="249"/>
      <c r="G930" s="214"/>
      <c r="H930" s="214"/>
      <c r="I930" s="214"/>
      <c r="J930" s="214"/>
      <c r="K930" s="214"/>
      <c r="L930" s="214"/>
      <c r="M930" s="214"/>
      <c r="N930" s="214"/>
      <c r="O930" s="214"/>
      <c r="P930" s="214"/>
      <c r="Q930" s="214"/>
      <c r="R930" s="214"/>
      <c r="S930" s="214"/>
      <c r="T930" s="214"/>
      <c r="U930" s="214"/>
      <c r="V930" s="214"/>
      <c r="W930" s="214"/>
      <c r="X930" s="214"/>
      <c r="Y930" s="214"/>
      <c r="Z930" s="214"/>
    </row>
    <row r="931" customFormat="false" ht="12.75" hidden="false" customHeight="true" outlineLevel="0" collapsed="false">
      <c r="A931" s="215"/>
      <c r="B931" s="215"/>
      <c r="C931" s="215"/>
      <c r="D931" s="214"/>
      <c r="E931" s="214"/>
      <c r="F931" s="249"/>
      <c r="G931" s="214"/>
      <c r="H931" s="214"/>
      <c r="I931" s="214"/>
      <c r="J931" s="214"/>
      <c r="K931" s="214"/>
      <c r="L931" s="214"/>
      <c r="M931" s="214"/>
      <c r="N931" s="214"/>
      <c r="O931" s="214"/>
      <c r="P931" s="214"/>
      <c r="Q931" s="214"/>
      <c r="R931" s="214"/>
      <c r="S931" s="214"/>
      <c r="T931" s="214"/>
      <c r="U931" s="214"/>
      <c r="V931" s="214"/>
      <c r="W931" s="214"/>
      <c r="X931" s="214"/>
      <c r="Y931" s="214"/>
      <c r="Z931" s="214"/>
    </row>
    <row r="932" customFormat="false" ht="12.75" hidden="false" customHeight="true" outlineLevel="0" collapsed="false">
      <c r="A932" s="215"/>
      <c r="B932" s="215"/>
      <c r="C932" s="215"/>
      <c r="D932" s="214"/>
      <c r="E932" s="214"/>
      <c r="F932" s="249"/>
      <c r="G932" s="214"/>
      <c r="H932" s="214"/>
      <c r="I932" s="214"/>
      <c r="J932" s="214"/>
      <c r="K932" s="214"/>
      <c r="L932" s="214"/>
      <c r="M932" s="214"/>
      <c r="N932" s="214"/>
      <c r="O932" s="214"/>
      <c r="P932" s="214"/>
      <c r="Q932" s="214"/>
      <c r="R932" s="214"/>
      <c r="S932" s="214"/>
      <c r="T932" s="214"/>
      <c r="U932" s="214"/>
      <c r="V932" s="214"/>
      <c r="W932" s="214"/>
      <c r="X932" s="214"/>
      <c r="Y932" s="214"/>
      <c r="Z932" s="214"/>
    </row>
    <row r="933" customFormat="false" ht="12.75" hidden="false" customHeight="true" outlineLevel="0" collapsed="false">
      <c r="A933" s="215"/>
      <c r="B933" s="215"/>
      <c r="C933" s="215"/>
      <c r="D933" s="214"/>
      <c r="E933" s="214"/>
      <c r="F933" s="249"/>
      <c r="G933" s="214"/>
      <c r="H933" s="214"/>
      <c r="I933" s="214"/>
      <c r="J933" s="214"/>
      <c r="K933" s="214"/>
      <c r="L933" s="214"/>
      <c r="M933" s="214"/>
      <c r="N933" s="214"/>
      <c r="O933" s="214"/>
      <c r="P933" s="214"/>
      <c r="Q933" s="214"/>
      <c r="R933" s="214"/>
      <c r="S933" s="214"/>
      <c r="T933" s="214"/>
      <c r="U933" s="214"/>
      <c r="V933" s="214"/>
      <c r="W933" s="214"/>
      <c r="X933" s="214"/>
      <c r="Y933" s="214"/>
      <c r="Z933" s="214"/>
    </row>
    <row r="934" customFormat="false" ht="12.75" hidden="false" customHeight="true" outlineLevel="0" collapsed="false">
      <c r="A934" s="215"/>
      <c r="B934" s="215"/>
      <c r="C934" s="215"/>
      <c r="D934" s="214"/>
      <c r="E934" s="214"/>
      <c r="F934" s="249"/>
      <c r="G934" s="214"/>
      <c r="H934" s="214"/>
      <c r="I934" s="214"/>
      <c r="J934" s="214"/>
      <c r="K934" s="214"/>
      <c r="L934" s="214"/>
      <c r="M934" s="214"/>
      <c r="N934" s="214"/>
      <c r="O934" s="214"/>
      <c r="P934" s="214"/>
      <c r="Q934" s="214"/>
      <c r="R934" s="214"/>
      <c r="S934" s="214"/>
      <c r="T934" s="214"/>
      <c r="U934" s="214"/>
      <c r="V934" s="214"/>
      <c r="W934" s="214"/>
      <c r="X934" s="214"/>
      <c r="Y934" s="214"/>
      <c r="Z934" s="214"/>
    </row>
    <row r="935" customFormat="false" ht="12.75" hidden="false" customHeight="true" outlineLevel="0" collapsed="false">
      <c r="A935" s="215"/>
      <c r="B935" s="215"/>
      <c r="C935" s="215"/>
      <c r="D935" s="214"/>
      <c r="E935" s="214"/>
      <c r="F935" s="249"/>
      <c r="G935" s="214"/>
      <c r="H935" s="214"/>
      <c r="I935" s="214"/>
      <c r="J935" s="214"/>
      <c r="K935" s="214"/>
      <c r="L935" s="214"/>
      <c r="M935" s="214"/>
      <c r="N935" s="214"/>
      <c r="O935" s="214"/>
      <c r="P935" s="214"/>
      <c r="Q935" s="214"/>
      <c r="R935" s="214"/>
      <c r="S935" s="214"/>
      <c r="T935" s="214"/>
      <c r="U935" s="214"/>
      <c r="V935" s="214"/>
      <c r="W935" s="214"/>
      <c r="X935" s="214"/>
      <c r="Y935" s="214"/>
      <c r="Z935" s="214"/>
    </row>
    <row r="936" customFormat="false" ht="12.75" hidden="false" customHeight="true" outlineLevel="0" collapsed="false">
      <c r="A936" s="215"/>
      <c r="B936" s="215"/>
      <c r="C936" s="215"/>
      <c r="D936" s="214"/>
      <c r="E936" s="214"/>
      <c r="F936" s="249"/>
      <c r="G936" s="214"/>
      <c r="H936" s="214"/>
      <c r="I936" s="214"/>
      <c r="J936" s="214"/>
      <c r="K936" s="214"/>
      <c r="L936" s="214"/>
      <c r="M936" s="214"/>
      <c r="N936" s="214"/>
      <c r="O936" s="214"/>
      <c r="P936" s="214"/>
      <c r="Q936" s="214"/>
      <c r="R936" s="214"/>
      <c r="S936" s="214"/>
      <c r="T936" s="214"/>
      <c r="U936" s="214"/>
      <c r="V936" s="214"/>
      <c r="W936" s="214"/>
      <c r="X936" s="214"/>
      <c r="Y936" s="214"/>
      <c r="Z936" s="214"/>
    </row>
    <row r="937" customFormat="false" ht="12.75" hidden="false" customHeight="true" outlineLevel="0" collapsed="false">
      <c r="A937" s="215"/>
      <c r="B937" s="215"/>
      <c r="C937" s="215"/>
      <c r="D937" s="214"/>
      <c r="E937" s="214"/>
      <c r="F937" s="249"/>
      <c r="G937" s="214"/>
      <c r="H937" s="214"/>
      <c r="I937" s="214"/>
      <c r="J937" s="214"/>
      <c r="K937" s="214"/>
      <c r="L937" s="214"/>
      <c r="M937" s="214"/>
      <c r="N937" s="214"/>
      <c r="O937" s="214"/>
      <c r="P937" s="214"/>
      <c r="Q937" s="214"/>
      <c r="R937" s="214"/>
      <c r="S937" s="214"/>
      <c r="T937" s="214"/>
      <c r="U937" s="214"/>
      <c r="V937" s="214"/>
      <c r="W937" s="214"/>
      <c r="X937" s="214"/>
      <c r="Y937" s="214"/>
      <c r="Z937" s="214"/>
    </row>
    <row r="938" customFormat="false" ht="12.75" hidden="false" customHeight="true" outlineLevel="0" collapsed="false">
      <c r="A938" s="215"/>
      <c r="B938" s="215"/>
      <c r="C938" s="215"/>
      <c r="D938" s="214"/>
      <c r="E938" s="214"/>
      <c r="F938" s="249"/>
      <c r="G938" s="214"/>
      <c r="H938" s="214"/>
      <c r="I938" s="214"/>
      <c r="J938" s="214"/>
      <c r="K938" s="214"/>
      <c r="L938" s="214"/>
      <c r="M938" s="214"/>
      <c r="N938" s="214"/>
      <c r="O938" s="214"/>
      <c r="P938" s="214"/>
      <c r="Q938" s="214"/>
      <c r="R938" s="214"/>
      <c r="S938" s="214"/>
      <c r="T938" s="214"/>
      <c r="U938" s="214"/>
      <c r="V938" s="214"/>
      <c r="W938" s="214"/>
      <c r="X938" s="214"/>
      <c r="Y938" s="214"/>
      <c r="Z938" s="214"/>
    </row>
    <row r="939" customFormat="false" ht="12.75" hidden="false" customHeight="true" outlineLevel="0" collapsed="false">
      <c r="A939" s="215"/>
      <c r="B939" s="215"/>
      <c r="C939" s="215"/>
      <c r="D939" s="214"/>
      <c r="E939" s="214"/>
      <c r="F939" s="249"/>
      <c r="G939" s="214"/>
      <c r="H939" s="214"/>
      <c r="I939" s="214"/>
      <c r="J939" s="214"/>
      <c r="K939" s="214"/>
      <c r="L939" s="214"/>
      <c r="M939" s="214"/>
      <c r="N939" s="214"/>
      <c r="O939" s="214"/>
      <c r="P939" s="214"/>
      <c r="Q939" s="214"/>
      <c r="R939" s="214"/>
      <c r="S939" s="214"/>
      <c r="T939" s="214"/>
      <c r="U939" s="214"/>
      <c r="V939" s="214"/>
      <c r="W939" s="214"/>
      <c r="X939" s="214"/>
      <c r="Y939" s="214"/>
      <c r="Z939" s="214"/>
    </row>
    <row r="940" customFormat="false" ht="12.75" hidden="false" customHeight="true" outlineLevel="0" collapsed="false">
      <c r="A940" s="215"/>
      <c r="B940" s="215"/>
      <c r="C940" s="215"/>
      <c r="D940" s="214"/>
      <c r="E940" s="214"/>
      <c r="F940" s="249"/>
      <c r="G940" s="214"/>
      <c r="H940" s="214"/>
      <c r="I940" s="214"/>
      <c r="J940" s="214"/>
      <c r="K940" s="214"/>
      <c r="L940" s="214"/>
      <c r="M940" s="214"/>
      <c r="N940" s="214"/>
      <c r="O940" s="214"/>
      <c r="P940" s="214"/>
      <c r="Q940" s="214"/>
      <c r="R940" s="214"/>
      <c r="S940" s="214"/>
      <c r="T940" s="214"/>
      <c r="U940" s="214"/>
      <c r="V940" s="214"/>
      <c r="W940" s="214"/>
      <c r="X940" s="214"/>
      <c r="Y940" s="214"/>
      <c r="Z940" s="214"/>
    </row>
    <row r="941" customFormat="false" ht="12.75" hidden="false" customHeight="true" outlineLevel="0" collapsed="false">
      <c r="A941" s="215"/>
      <c r="B941" s="215"/>
      <c r="C941" s="215"/>
      <c r="D941" s="214"/>
      <c r="E941" s="214"/>
      <c r="F941" s="249"/>
      <c r="G941" s="214"/>
      <c r="H941" s="214"/>
      <c r="I941" s="214"/>
      <c r="J941" s="214"/>
      <c r="K941" s="214"/>
      <c r="L941" s="214"/>
      <c r="M941" s="214"/>
      <c r="N941" s="214"/>
      <c r="O941" s="214"/>
      <c r="P941" s="214"/>
      <c r="Q941" s="214"/>
      <c r="R941" s="214"/>
      <c r="S941" s="214"/>
      <c r="T941" s="214"/>
      <c r="U941" s="214"/>
      <c r="V941" s="214"/>
      <c r="W941" s="214"/>
      <c r="X941" s="214"/>
      <c r="Y941" s="214"/>
      <c r="Z941" s="214"/>
    </row>
    <row r="942" customFormat="false" ht="12.75" hidden="false" customHeight="true" outlineLevel="0" collapsed="false">
      <c r="A942" s="215"/>
      <c r="B942" s="215"/>
      <c r="C942" s="215"/>
      <c r="D942" s="214"/>
      <c r="E942" s="214"/>
      <c r="F942" s="249"/>
      <c r="G942" s="214"/>
      <c r="H942" s="214"/>
      <c r="I942" s="214"/>
      <c r="J942" s="214"/>
      <c r="K942" s="214"/>
      <c r="L942" s="214"/>
      <c r="M942" s="214"/>
      <c r="N942" s="214"/>
      <c r="O942" s="214"/>
      <c r="P942" s="214"/>
      <c r="Q942" s="214"/>
      <c r="R942" s="214"/>
      <c r="S942" s="214"/>
      <c r="T942" s="214"/>
      <c r="U942" s="214"/>
      <c r="V942" s="214"/>
      <c r="W942" s="214"/>
      <c r="X942" s="214"/>
      <c r="Y942" s="214"/>
      <c r="Z942" s="214"/>
    </row>
    <row r="943" customFormat="false" ht="12.75" hidden="false" customHeight="true" outlineLevel="0" collapsed="false">
      <c r="A943" s="215"/>
      <c r="B943" s="215"/>
      <c r="C943" s="215"/>
      <c r="D943" s="214"/>
      <c r="E943" s="214"/>
      <c r="F943" s="249"/>
      <c r="G943" s="214"/>
      <c r="H943" s="214"/>
      <c r="I943" s="214"/>
      <c r="J943" s="214"/>
      <c r="K943" s="214"/>
      <c r="L943" s="214"/>
      <c r="M943" s="214"/>
      <c r="N943" s="214"/>
      <c r="O943" s="214"/>
      <c r="P943" s="214"/>
      <c r="Q943" s="214"/>
      <c r="R943" s="214"/>
      <c r="S943" s="214"/>
      <c r="T943" s="214"/>
      <c r="U943" s="214"/>
      <c r="V943" s="214"/>
      <c r="W943" s="214"/>
      <c r="X943" s="214"/>
      <c r="Y943" s="214"/>
      <c r="Z943" s="214"/>
    </row>
    <row r="944" customFormat="false" ht="12.75" hidden="false" customHeight="true" outlineLevel="0" collapsed="false">
      <c r="A944" s="215"/>
      <c r="B944" s="215"/>
      <c r="C944" s="215"/>
      <c r="D944" s="214"/>
      <c r="E944" s="214"/>
      <c r="F944" s="249"/>
      <c r="G944" s="214"/>
      <c r="H944" s="214"/>
      <c r="I944" s="214"/>
      <c r="J944" s="214"/>
      <c r="K944" s="214"/>
      <c r="L944" s="214"/>
      <c r="M944" s="214"/>
      <c r="N944" s="214"/>
      <c r="O944" s="214"/>
      <c r="P944" s="214"/>
      <c r="Q944" s="214"/>
      <c r="R944" s="214"/>
      <c r="S944" s="214"/>
      <c r="T944" s="214"/>
      <c r="U944" s="214"/>
      <c r="V944" s="214"/>
      <c r="W944" s="214"/>
      <c r="X944" s="214"/>
      <c r="Y944" s="214"/>
      <c r="Z944" s="214"/>
    </row>
    <row r="945" customFormat="false" ht="12.75" hidden="false" customHeight="true" outlineLevel="0" collapsed="false">
      <c r="A945" s="215"/>
      <c r="B945" s="215"/>
      <c r="C945" s="215"/>
      <c r="D945" s="214"/>
      <c r="E945" s="214"/>
      <c r="F945" s="249"/>
      <c r="G945" s="214"/>
      <c r="H945" s="214"/>
      <c r="I945" s="214"/>
      <c r="J945" s="214"/>
      <c r="K945" s="214"/>
      <c r="L945" s="214"/>
      <c r="M945" s="214"/>
      <c r="N945" s="214"/>
      <c r="O945" s="214"/>
      <c r="P945" s="214"/>
      <c r="Q945" s="214"/>
      <c r="R945" s="214"/>
      <c r="S945" s="214"/>
      <c r="T945" s="214"/>
      <c r="U945" s="214"/>
      <c r="V945" s="214"/>
      <c r="W945" s="214"/>
      <c r="X945" s="214"/>
      <c r="Y945" s="214"/>
      <c r="Z945" s="214"/>
    </row>
    <row r="946" customFormat="false" ht="12.75" hidden="false" customHeight="true" outlineLevel="0" collapsed="false">
      <c r="A946" s="215"/>
      <c r="B946" s="215"/>
      <c r="C946" s="215"/>
      <c r="D946" s="214"/>
      <c r="E946" s="214"/>
      <c r="F946" s="249"/>
      <c r="G946" s="214"/>
      <c r="H946" s="214"/>
      <c r="I946" s="214"/>
      <c r="J946" s="214"/>
      <c r="K946" s="214"/>
      <c r="L946" s="214"/>
      <c r="M946" s="214"/>
      <c r="N946" s="214"/>
      <c r="O946" s="214"/>
      <c r="P946" s="214"/>
      <c r="Q946" s="214"/>
      <c r="R946" s="214"/>
      <c r="S946" s="214"/>
      <c r="T946" s="214"/>
      <c r="U946" s="214"/>
      <c r="V946" s="214"/>
      <c r="W946" s="214"/>
      <c r="X946" s="214"/>
      <c r="Y946" s="214"/>
      <c r="Z946" s="214"/>
    </row>
    <row r="947" customFormat="false" ht="12.75" hidden="false" customHeight="true" outlineLevel="0" collapsed="false">
      <c r="A947" s="215"/>
      <c r="B947" s="215"/>
      <c r="C947" s="215"/>
      <c r="D947" s="214"/>
      <c r="E947" s="214"/>
      <c r="F947" s="249"/>
      <c r="G947" s="214"/>
      <c r="H947" s="214"/>
      <c r="I947" s="214"/>
      <c r="J947" s="214"/>
      <c r="K947" s="214"/>
      <c r="L947" s="214"/>
      <c r="M947" s="214"/>
      <c r="N947" s="214"/>
      <c r="O947" s="214"/>
      <c r="P947" s="214"/>
      <c r="Q947" s="214"/>
      <c r="R947" s="214"/>
      <c r="S947" s="214"/>
      <c r="T947" s="214"/>
      <c r="U947" s="214"/>
      <c r="V947" s="214"/>
      <c r="W947" s="214"/>
      <c r="X947" s="214"/>
      <c r="Y947" s="214"/>
      <c r="Z947" s="214"/>
    </row>
    <row r="948" customFormat="false" ht="12.75" hidden="false" customHeight="true" outlineLevel="0" collapsed="false">
      <c r="A948" s="215"/>
      <c r="B948" s="215"/>
      <c r="C948" s="215"/>
      <c r="D948" s="214"/>
      <c r="E948" s="214"/>
      <c r="F948" s="249"/>
      <c r="G948" s="214"/>
      <c r="H948" s="214"/>
      <c r="I948" s="214"/>
      <c r="J948" s="214"/>
      <c r="K948" s="214"/>
      <c r="L948" s="214"/>
      <c r="M948" s="214"/>
      <c r="N948" s="214"/>
      <c r="O948" s="214"/>
      <c r="P948" s="214"/>
      <c r="Q948" s="214"/>
      <c r="R948" s="214"/>
      <c r="S948" s="214"/>
      <c r="T948" s="214"/>
      <c r="U948" s="214"/>
      <c r="V948" s="214"/>
      <c r="W948" s="214"/>
      <c r="X948" s="214"/>
      <c r="Y948" s="214"/>
      <c r="Z948" s="214"/>
    </row>
    <row r="949" customFormat="false" ht="12.75" hidden="false" customHeight="true" outlineLevel="0" collapsed="false">
      <c r="A949" s="215"/>
      <c r="B949" s="215"/>
      <c r="C949" s="215"/>
      <c r="D949" s="214"/>
      <c r="E949" s="214"/>
      <c r="F949" s="249"/>
      <c r="G949" s="214"/>
      <c r="H949" s="214"/>
      <c r="I949" s="214"/>
      <c r="J949" s="214"/>
      <c r="K949" s="214"/>
      <c r="L949" s="214"/>
      <c r="M949" s="214"/>
      <c r="N949" s="214"/>
      <c r="O949" s="214"/>
      <c r="P949" s="214"/>
      <c r="Q949" s="214"/>
      <c r="R949" s="214"/>
      <c r="S949" s="214"/>
      <c r="T949" s="214"/>
      <c r="U949" s="214"/>
      <c r="V949" s="214"/>
      <c r="W949" s="214"/>
      <c r="X949" s="214"/>
      <c r="Y949" s="214"/>
      <c r="Z949" s="214"/>
    </row>
    <row r="950" customFormat="false" ht="12.75" hidden="false" customHeight="true" outlineLevel="0" collapsed="false">
      <c r="A950" s="215"/>
      <c r="B950" s="215"/>
      <c r="C950" s="215"/>
      <c r="D950" s="214"/>
      <c r="E950" s="214"/>
      <c r="F950" s="249"/>
      <c r="G950" s="214"/>
      <c r="H950" s="214"/>
      <c r="I950" s="214"/>
      <c r="J950" s="214"/>
      <c r="K950" s="214"/>
      <c r="L950" s="214"/>
      <c r="M950" s="214"/>
      <c r="N950" s="214"/>
      <c r="O950" s="214"/>
      <c r="P950" s="214"/>
      <c r="Q950" s="214"/>
      <c r="R950" s="214"/>
      <c r="S950" s="214"/>
      <c r="T950" s="214"/>
      <c r="U950" s="214"/>
      <c r="V950" s="214"/>
      <c r="W950" s="214"/>
      <c r="X950" s="214"/>
      <c r="Y950" s="214"/>
      <c r="Z950" s="214"/>
    </row>
    <row r="951" customFormat="false" ht="12.75" hidden="false" customHeight="true" outlineLevel="0" collapsed="false">
      <c r="A951" s="215"/>
      <c r="B951" s="215"/>
      <c r="C951" s="215"/>
      <c r="D951" s="214"/>
      <c r="E951" s="214"/>
      <c r="F951" s="249"/>
      <c r="G951" s="214"/>
      <c r="H951" s="214"/>
      <c r="I951" s="214"/>
      <c r="J951" s="214"/>
      <c r="K951" s="214"/>
      <c r="L951" s="214"/>
      <c r="M951" s="214"/>
      <c r="N951" s="214"/>
      <c r="O951" s="214"/>
      <c r="P951" s="214"/>
      <c r="Q951" s="214"/>
      <c r="R951" s="214"/>
      <c r="S951" s="214"/>
      <c r="T951" s="214"/>
      <c r="U951" s="214"/>
      <c r="V951" s="214"/>
      <c r="W951" s="214"/>
      <c r="X951" s="214"/>
      <c r="Y951" s="214"/>
      <c r="Z951" s="214"/>
    </row>
    <row r="952" customFormat="false" ht="12.75" hidden="false" customHeight="true" outlineLevel="0" collapsed="false">
      <c r="A952" s="215"/>
      <c r="B952" s="215"/>
      <c r="C952" s="215"/>
      <c r="D952" s="214"/>
      <c r="E952" s="214"/>
      <c r="F952" s="249"/>
      <c r="G952" s="214"/>
      <c r="H952" s="214"/>
      <c r="I952" s="214"/>
      <c r="J952" s="214"/>
      <c r="K952" s="214"/>
      <c r="L952" s="214"/>
      <c r="M952" s="214"/>
      <c r="N952" s="214"/>
      <c r="O952" s="214"/>
      <c r="P952" s="214"/>
      <c r="Q952" s="214"/>
      <c r="R952" s="214"/>
      <c r="S952" s="214"/>
      <c r="T952" s="214"/>
      <c r="U952" s="214"/>
      <c r="V952" s="214"/>
      <c r="W952" s="214"/>
      <c r="X952" s="214"/>
      <c r="Y952" s="214"/>
      <c r="Z952" s="214"/>
    </row>
    <row r="953" customFormat="false" ht="12.75" hidden="false" customHeight="true" outlineLevel="0" collapsed="false">
      <c r="A953" s="215"/>
      <c r="B953" s="215"/>
      <c r="C953" s="215"/>
      <c r="D953" s="214"/>
      <c r="E953" s="214"/>
      <c r="F953" s="249"/>
      <c r="G953" s="214"/>
      <c r="H953" s="214"/>
      <c r="I953" s="214"/>
      <c r="J953" s="214"/>
      <c r="K953" s="214"/>
      <c r="L953" s="214"/>
      <c r="M953" s="214"/>
      <c r="N953" s="214"/>
      <c r="O953" s="214"/>
      <c r="P953" s="214"/>
      <c r="Q953" s="214"/>
      <c r="R953" s="214"/>
      <c r="S953" s="214"/>
      <c r="T953" s="214"/>
      <c r="U953" s="214"/>
      <c r="V953" s="214"/>
      <c r="W953" s="214"/>
      <c r="X953" s="214"/>
      <c r="Y953" s="214"/>
      <c r="Z953" s="214"/>
    </row>
    <row r="954" customFormat="false" ht="12.75" hidden="false" customHeight="true" outlineLevel="0" collapsed="false">
      <c r="A954" s="215"/>
      <c r="B954" s="215"/>
      <c r="C954" s="215"/>
      <c r="D954" s="214"/>
      <c r="E954" s="214"/>
      <c r="F954" s="249"/>
      <c r="G954" s="214"/>
      <c r="H954" s="214"/>
      <c r="I954" s="214"/>
      <c r="J954" s="214"/>
      <c r="K954" s="214"/>
      <c r="L954" s="214"/>
      <c r="M954" s="214"/>
      <c r="N954" s="214"/>
      <c r="O954" s="214"/>
      <c r="P954" s="214"/>
      <c r="Q954" s="214"/>
      <c r="R954" s="214"/>
      <c r="S954" s="214"/>
      <c r="T954" s="214"/>
      <c r="U954" s="214"/>
      <c r="V954" s="214"/>
      <c r="W954" s="214"/>
      <c r="X954" s="214"/>
      <c r="Y954" s="214"/>
      <c r="Z954" s="214"/>
    </row>
    <row r="955" customFormat="false" ht="12.75" hidden="false" customHeight="true" outlineLevel="0" collapsed="false">
      <c r="A955" s="215"/>
      <c r="B955" s="215"/>
      <c r="C955" s="215"/>
      <c r="D955" s="214"/>
      <c r="E955" s="214"/>
      <c r="F955" s="249"/>
      <c r="G955" s="214"/>
      <c r="H955" s="214"/>
      <c r="I955" s="214"/>
      <c r="J955" s="214"/>
      <c r="K955" s="214"/>
      <c r="L955" s="214"/>
      <c r="M955" s="214"/>
      <c r="N955" s="214"/>
      <c r="O955" s="214"/>
      <c r="P955" s="214"/>
      <c r="Q955" s="214"/>
      <c r="R955" s="214"/>
      <c r="S955" s="214"/>
      <c r="T955" s="214"/>
      <c r="U955" s="214"/>
      <c r="V955" s="214"/>
      <c r="W955" s="214"/>
      <c r="X955" s="214"/>
      <c r="Y955" s="214"/>
      <c r="Z955" s="214"/>
    </row>
    <row r="956" customFormat="false" ht="12.75" hidden="false" customHeight="true" outlineLevel="0" collapsed="false">
      <c r="A956" s="215"/>
      <c r="B956" s="215"/>
      <c r="C956" s="215"/>
      <c r="D956" s="214"/>
      <c r="E956" s="214"/>
      <c r="F956" s="249"/>
      <c r="G956" s="214"/>
      <c r="H956" s="214"/>
      <c r="I956" s="214"/>
      <c r="J956" s="214"/>
      <c r="K956" s="214"/>
      <c r="L956" s="214"/>
      <c r="M956" s="214"/>
      <c r="N956" s="214"/>
      <c r="O956" s="214"/>
      <c r="P956" s="214"/>
      <c r="Q956" s="214"/>
      <c r="R956" s="214"/>
      <c r="S956" s="214"/>
      <c r="T956" s="214"/>
      <c r="U956" s="214"/>
      <c r="V956" s="214"/>
      <c r="W956" s="214"/>
      <c r="X956" s="214"/>
      <c r="Y956" s="214"/>
      <c r="Z956" s="214"/>
    </row>
    <row r="957" customFormat="false" ht="12.75" hidden="false" customHeight="true" outlineLevel="0" collapsed="false">
      <c r="A957" s="215"/>
      <c r="B957" s="215"/>
      <c r="C957" s="215"/>
      <c r="D957" s="214"/>
      <c r="E957" s="214"/>
      <c r="F957" s="249"/>
      <c r="G957" s="214"/>
      <c r="H957" s="214"/>
      <c r="I957" s="214"/>
      <c r="J957" s="214"/>
      <c r="K957" s="214"/>
      <c r="L957" s="214"/>
      <c r="M957" s="214"/>
      <c r="N957" s="214"/>
      <c r="O957" s="214"/>
      <c r="P957" s="214"/>
      <c r="Q957" s="214"/>
      <c r="R957" s="214"/>
      <c r="S957" s="214"/>
      <c r="T957" s="214"/>
      <c r="U957" s="214"/>
      <c r="V957" s="214"/>
      <c r="W957" s="214"/>
      <c r="X957" s="214"/>
      <c r="Y957" s="214"/>
      <c r="Z957" s="214"/>
    </row>
    <row r="958" customFormat="false" ht="12.75" hidden="false" customHeight="true" outlineLevel="0" collapsed="false">
      <c r="A958" s="215"/>
      <c r="B958" s="215"/>
      <c r="C958" s="215"/>
      <c r="D958" s="214"/>
      <c r="E958" s="214"/>
      <c r="F958" s="249"/>
      <c r="G958" s="214"/>
      <c r="H958" s="214"/>
      <c r="I958" s="214"/>
      <c r="J958" s="214"/>
      <c r="K958" s="214"/>
      <c r="L958" s="214"/>
      <c r="M958" s="214"/>
      <c r="N958" s="214"/>
      <c r="O958" s="214"/>
      <c r="P958" s="214"/>
      <c r="Q958" s="214"/>
      <c r="R958" s="214"/>
      <c r="S958" s="214"/>
      <c r="T958" s="214"/>
      <c r="U958" s="214"/>
      <c r="V958" s="214"/>
      <c r="W958" s="214"/>
      <c r="X958" s="214"/>
      <c r="Y958" s="214"/>
      <c r="Z958" s="214"/>
    </row>
    <row r="959" customFormat="false" ht="12.75" hidden="false" customHeight="true" outlineLevel="0" collapsed="false">
      <c r="A959" s="215"/>
      <c r="B959" s="215"/>
      <c r="C959" s="215"/>
      <c r="D959" s="214"/>
      <c r="E959" s="214"/>
      <c r="F959" s="249"/>
      <c r="G959" s="214"/>
      <c r="H959" s="214"/>
      <c r="I959" s="214"/>
      <c r="J959" s="214"/>
      <c r="K959" s="214"/>
      <c r="L959" s="214"/>
      <c r="M959" s="214"/>
      <c r="N959" s="214"/>
      <c r="O959" s="214"/>
      <c r="P959" s="214"/>
      <c r="Q959" s="214"/>
      <c r="R959" s="214"/>
      <c r="S959" s="214"/>
      <c r="T959" s="214"/>
      <c r="U959" s="214"/>
      <c r="V959" s="214"/>
      <c r="W959" s="214"/>
      <c r="X959" s="214"/>
      <c r="Y959" s="214"/>
      <c r="Z959" s="214"/>
    </row>
    <row r="960" customFormat="false" ht="12.75" hidden="false" customHeight="true" outlineLevel="0" collapsed="false">
      <c r="A960" s="215"/>
      <c r="B960" s="215"/>
      <c r="C960" s="215"/>
      <c r="D960" s="214"/>
      <c r="E960" s="214"/>
      <c r="F960" s="249"/>
      <c r="G960" s="214"/>
      <c r="H960" s="214"/>
      <c r="I960" s="214"/>
      <c r="J960" s="214"/>
      <c r="K960" s="214"/>
      <c r="L960" s="214"/>
      <c r="M960" s="214"/>
      <c r="N960" s="214"/>
      <c r="O960" s="214"/>
      <c r="P960" s="214"/>
      <c r="Q960" s="214"/>
      <c r="R960" s="214"/>
      <c r="S960" s="214"/>
      <c r="T960" s="214"/>
      <c r="U960" s="214"/>
      <c r="V960" s="214"/>
      <c r="W960" s="214"/>
      <c r="X960" s="214"/>
      <c r="Y960" s="214"/>
      <c r="Z960" s="214"/>
    </row>
    <row r="961" customFormat="false" ht="12.75" hidden="false" customHeight="true" outlineLevel="0" collapsed="false">
      <c r="A961" s="215"/>
      <c r="B961" s="215"/>
      <c r="C961" s="215"/>
      <c r="D961" s="214"/>
      <c r="E961" s="214"/>
      <c r="F961" s="249"/>
      <c r="G961" s="214"/>
      <c r="H961" s="214"/>
      <c r="I961" s="214"/>
      <c r="J961" s="214"/>
      <c r="K961" s="214"/>
      <c r="L961" s="214"/>
      <c r="M961" s="214"/>
      <c r="N961" s="214"/>
      <c r="O961" s="214"/>
      <c r="P961" s="214"/>
      <c r="Q961" s="214"/>
      <c r="R961" s="214"/>
      <c r="S961" s="214"/>
      <c r="T961" s="214"/>
      <c r="U961" s="214"/>
      <c r="V961" s="214"/>
      <c r="W961" s="214"/>
      <c r="X961" s="214"/>
      <c r="Y961" s="214"/>
      <c r="Z961" s="214"/>
    </row>
    <row r="962" customFormat="false" ht="12.75" hidden="false" customHeight="true" outlineLevel="0" collapsed="false">
      <c r="A962" s="215"/>
      <c r="B962" s="215"/>
      <c r="C962" s="215"/>
      <c r="D962" s="214"/>
      <c r="E962" s="214"/>
      <c r="F962" s="249"/>
      <c r="G962" s="214"/>
      <c r="H962" s="214"/>
      <c r="I962" s="214"/>
      <c r="J962" s="214"/>
      <c r="K962" s="214"/>
      <c r="L962" s="214"/>
      <c r="M962" s="214"/>
      <c r="N962" s="214"/>
      <c r="O962" s="214"/>
      <c r="P962" s="214"/>
      <c r="Q962" s="214"/>
      <c r="R962" s="214"/>
      <c r="S962" s="214"/>
      <c r="T962" s="214"/>
      <c r="U962" s="214"/>
      <c r="V962" s="214"/>
      <c r="W962" s="214"/>
      <c r="X962" s="214"/>
      <c r="Y962" s="214"/>
      <c r="Z962" s="214"/>
    </row>
    <row r="963" customFormat="false" ht="12.75" hidden="false" customHeight="true" outlineLevel="0" collapsed="false">
      <c r="A963" s="215"/>
      <c r="B963" s="215"/>
      <c r="C963" s="215"/>
      <c r="D963" s="214"/>
      <c r="E963" s="214"/>
      <c r="F963" s="249"/>
      <c r="G963" s="214"/>
      <c r="H963" s="214"/>
      <c r="I963" s="214"/>
      <c r="J963" s="214"/>
      <c r="K963" s="214"/>
      <c r="L963" s="214"/>
      <c r="M963" s="214"/>
      <c r="N963" s="214"/>
      <c r="O963" s="214"/>
      <c r="P963" s="214"/>
      <c r="Q963" s="214"/>
      <c r="R963" s="214"/>
      <c r="S963" s="214"/>
      <c r="T963" s="214"/>
      <c r="U963" s="214"/>
      <c r="V963" s="214"/>
      <c r="W963" s="214"/>
      <c r="X963" s="214"/>
      <c r="Y963" s="214"/>
      <c r="Z963" s="214"/>
    </row>
    <row r="964" customFormat="false" ht="12.75" hidden="false" customHeight="true" outlineLevel="0" collapsed="false">
      <c r="A964" s="215"/>
      <c r="B964" s="215"/>
      <c r="C964" s="215"/>
      <c r="D964" s="214"/>
      <c r="E964" s="214"/>
      <c r="F964" s="249"/>
      <c r="G964" s="214"/>
      <c r="H964" s="214"/>
      <c r="I964" s="214"/>
      <c r="J964" s="214"/>
      <c r="K964" s="214"/>
      <c r="L964" s="214"/>
      <c r="M964" s="214"/>
      <c r="N964" s="214"/>
      <c r="O964" s="214"/>
      <c r="P964" s="214"/>
      <c r="Q964" s="214"/>
      <c r="R964" s="214"/>
      <c r="S964" s="214"/>
      <c r="T964" s="214"/>
      <c r="U964" s="214"/>
      <c r="V964" s="214"/>
      <c r="W964" s="214"/>
      <c r="X964" s="214"/>
      <c r="Y964" s="214"/>
      <c r="Z964" s="214"/>
    </row>
    <row r="965" customFormat="false" ht="12.75" hidden="false" customHeight="true" outlineLevel="0" collapsed="false">
      <c r="A965" s="215"/>
      <c r="B965" s="215"/>
      <c r="C965" s="215"/>
      <c r="D965" s="214"/>
      <c r="E965" s="214"/>
      <c r="F965" s="249"/>
      <c r="G965" s="214"/>
      <c r="H965" s="214"/>
      <c r="I965" s="214"/>
      <c r="J965" s="214"/>
      <c r="K965" s="214"/>
      <c r="L965" s="214"/>
      <c r="M965" s="214"/>
      <c r="N965" s="214"/>
      <c r="O965" s="214"/>
      <c r="P965" s="214"/>
      <c r="Q965" s="214"/>
      <c r="R965" s="214"/>
      <c r="S965" s="214"/>
      <c r="T965" s="214"/>
      <c r="U965" s="214"/>
      <c r="V965" s="214"/>
      <c r="W965" s="214"/>
      <c r="X965" s="214"/>
      <c r="Y965" s="214"/>
      <c r="Z965" s="214"/>
    </row>
    <row r="966" customFormat="false" ht="12.75" hidden="false" customHeight="true" outlineLevel="0" collapsed="false">
      <c r="A966" s="215"/>
      <c r="B966" s="215"/>
      <c r="C966" s="215"/>
      <c r="D966" s="214"/>
      <c r="E966" s="214"/>
      <c r="F966" s="249"/>
      <c r="G966" s="214"/>
      <c r="H966" s="214"/>
      <c r="I966" s="214"/>
      <c r="J966" s="214"/>
      <c r="K966" s="214"/>
      <c r="L966" s="214"/>
      <c r="M966" s="214"/>
      <c r="N966" s="214"/>
      <c r="O966" s="214"/>
      <c r="P966" s="214"/>
      <c r="Q966" s="214"/>
      <c r="R966" s="214"/>
      <c r="S966" s="214"/>
      <c r="T966" s="214"/>
      <c r="U966" s="214"/>
      <c r="V966" s="214"/>
      <c r="W966" s="214"/>
      <c r="X966" s="214"/>
      <c r="Y966" s="214"/>
      <c r="Z966" s="214"/>
    </row>
    <row r="967" customFormat="false" ht="12.75" hidden="false" customHeight="true" outlineLevel="0" collapsed="false">
      <c r="A967" s="215"/>
      <c r="B967" s="215"/>
      <c r="C967" s="215"/>
      <c r="D967" s="214"/>
      <c r="E967" s="214"/>
      <c r="F967" s="249"/>
      <c r="G967" s="214"/>
      <c r="H967" s="214"/>
      <c r="I967" s="214"/>
      <c r="J967" s="214"/>
      <c r="K967" s="214"/>
      <c r="L967" s="214"/>
      <c r="M967" s="214"/>
      <c r="N967" s="214"/>
      <c r="O967" s="214"/>
      <c r="P967" s="214"/>
      <c r="Q967" s="214"/>
      <c r="R967" s="214"/>
      <c r="S967" s="214"/>
      <c r="T967" s="214"/>
      <c r="U967" s="214"/>
      <c r="V967" s="214"/>
      <c r="W967" s="214"/>
      <c r="X967" s="214"/>
      <c r="Y967" s="214"/>
      <c r="Z967" s="214"/>
    </row>
    <row r="968" customFormat="false" ht="12.75" hidden="false" customHeight="true" outlineLevel="0" collapsed="false">
      <c r="A968" s="215"/>
      <c r="B968" s="215"/>
      <c r="C968" s="215"/>
      <c r="D968" s="214"/>
      <c r="E968" s="214"/>
      <c r="F968" s="249"/>
      <c r="G968" s="214"/>
      <c r="H968" s="214"/>
      <c r="I968" s="214"/>
      <c r="J968" s="214"/>
      <c r="K968" s="214"/>
      <c r="L968" s="214"/>
      <c r="M968" s="214"/>
      <c r="N968" s="214"/>
      <c r="O968" s="214"/>
      <c r="P968" s="214"/>
      <c r="Q968" s="214"/>
      <c r="R968" s="214"/>
      <c r="S968" s="214"/>
      <c r="T968" s="214"/>
      <c r="U968" s="214"/>
      <c r="V968" s="214"/>
      <c r="W968" s="214"/>
      <c r="X968" s="214"/>
      <c r="Y968" s="214"/>
      <c r="Z968" s="214"/>
    </row>
    <row r="969" customFormat="false" ht="12.75" hidden="false" customHeight="true" outlineLevel="0" collapsed="false">
      <c r="A969" s="215"/>
      <c r="B969" s="215"/>
      <c r="C969" s="215"/>
      <c r="D969" s="214"/>
      <c r="E969" s="214"/>
      <c r="F969" s="249"/>
      <c r="G969" s="214"/>
      <c r="H969" s="214"/>
      <c r="I969" s="214"/>
      <c r="J969" s="214"/>
      <c r="K969" s="214"/>
      <c r="L969" s="214"/>
      <c r="M969" s="214"/>
      <c r="N969" s="214"/>
      <c r="O969" s="214"/>
      <c r="P969" s="214"/>
      <c r="Q969" s="214"/>
      <c r="R969" s="214"/>
      <c r="S969" s="214"/>
      <c r="T969" s="214"/>
      <c r="U969" s="214"/>
      <c r="V969" s="214"/>
      <c r="W969" s="214"/>
      <c r="X969" s="214"/>
      <c r="Y969" s="214"/>
      <c r="Z969" s="214"/>
    </row>
    <row r="970" customFormat="false" ht="12.75" hidden="false" customHeight="true" outlineLevel="0" collapsed="false">
      <c r="A970" s="215"/>
      <c r="B970" s="215"/>
      <c r="C970" s="215"/>
      <c r="D970" s="214"/>
      <c r="E970" s="214"/>
      <c r="F970" s="249"/>
      <c r="G970" s="214"/>
      <c r="H970" s="214"/>
      <c r="I970" s="214"/>
      <c r="J970" s="214"/>
      <c r="K970" s="214"/>
      <c r="L970" s="214"/>
      <c r="M970" s="214"/>
      <c r="N970" s="214"/>
      <c r="O970" s="214"/>
      <c r="P970" s="214"/>
      <c r="Q970" s="214"/>
      <c r="R970" s="214"/>
      <c r="S970" s="214"/>
      <c r="T970" s="214"/>
      <c r="U970" s="214"/>
      <c r="V970" s="214"/>
      <c r="W970" s="214"/>
      <c r="X970" s="214"/>
      <c r="Y970" s="214"/>
      <c r="Z970" s="214"/>
    </row>
    <row r="971" customFormat="false" ht="12.75" hidden="false" customHeight="true" outlineLevel="0" collapsed="false">
      <c r="A971" s="215"/>
      <c r="B971" s="215"/>
      <c r="C971" s="215"/>
      <c r="D971" s="214"/>
      <c r="E971" s="214"/>
      <c r="F971" s="249"/>
      <c r="G971" s="214"/>
      <c r="H971" s="214"/>
      <c r="I971" s="214"/>
      <c r="J971" s="214"/>
      <c r="K971" s="214"/>
      <c r="L971" s="214"/>
      <c r="M971" s="214"/>
      <c r="N971" s="214"/>
      <c r="O971" s="214"/>
      <c r="P971" s="214"/>
      <c r="Q971" s="214"/>
      <c r="R971" s="214"/>
      <c r="S971" s="214"/>
      <c r="T971" s="214"/>
      <c r="U971" s="214"/>
      <c r="V971" s="214"/>
      <c r="W971" s="214"/>
      <c r="X971" s="214"/>
      <c r="Y971" s="214"/>
      <c r="Z971" s="214"/>
    </row>
    <row r="972" customFormat="false" ht="12.75" hidden="false" customHeight="true" outlineLevel="0" collapsed="false">
      <c r="A972" s="215"/>
      <c r="B972" s="215"/>
      <c r="C972" s="215"/>
      <c r="D972" s="214"/>
      <c r="E972" s="214"/>
      <c r="F972" s="249"/>
      <c r="G972" s="214"/>
      <c r="H972" s="214"/>
      <c r="I972" s="214"/>
      <c r="J972" s="214"/>
      <c r="K972" s="214"/>
      <c r="L972" s="214"/>
      <c r="M972" s="214"/>
      <c r="N972" s="214"/>
      <c r="O972" s="214"/>
      <c r="P972" s="214"/>
      <c r="Q972" s="214"/>
      <c r="R972" s="214"/>
      <c r="S972" s="214"/>
      <c r="T972" s="214"/>
      <c r="U972" s="214"/>
      <c r="V972" s="214"/>
      <c r="W972" s="214"/>
      <c r="X972" s="214"/>
      <c r="Y972" s="214"/>
      <c r="Z972" s="214"/>
    </row>
    <row r="973" customFormat="false" ht="12.75" hidden="false" customHeight="true" outlineLevel="0" collapsed="false">
      <c r="A973" s="215"/>
      <c r="B973" s="215"/>
      <c r="C973" s="215"/>
      <c r="D973" s="214"/>
      <c r="E973" s="214"/>
      <c r="F973" s="249"/>
      <c r="G973" s="214"/>
      <c r="H973" s="214"/>
      <c r="I973" s="214"/>
      <c r="J973" s="214"/>
      <c r="K973" s="214"/>
      <c r="L973" s="214"/>
      <c r="M973" s="214"/>
      <c r="N973" s="214"/>
      <c r="O973" s="214"/>
      <c r="P973" s="214"/>
      <c r="Q973" s="214"/>
      <c r="R973" s="214"/>
      <c r="S973" s="214"/>
      <c r="T973" s="214"/>
      <c r="U973" s="214"/>
      <c r="V973" s="214"/>
      <c r="W973" s="214"/>
      <c r="X973" s="214"/>
      <c r="Y973" s="214"/>
      <c r="Z973" s="214"/>
    </row>
    <row r="974" customFormat="false" ht="12.75" hidden="false" customHeight="true" outlineLevel="0" collapsed="false">
      <c r="A974" s="215"/>
      <c r="B974" s="215"/>
      <c r="C974" s="215"/>
      <c r="D974" s="214"/>
      <c r="E974" s="214"/>
      <c r="F974" s="249"/>
      <c r="G974" s="214"/>
      <c r="H974" s="214"/>
      <c r="I974" s="214"/>
      <c r="J974" s="214"/>
      <c r="K974" s="214"/>
      <c r="L974" s="214"/>
      <c r="M974" s="214"/>
      <c r="N974" s="214"/>
      <c r="O974" s="214"/>
      <c r="P974" s="214"/>
      <c r="Q974" s="214"/>
      <c r="R974" s="214"/>
      <c r="S974" s="214"/>
      <c r="T974" s="214"/>
      <c r="U974" s="214"/>
      <c r="V974" s="214"/>
      <c r="W974" s="214"/>
      <c r="X974" s="214"/>
      <c r="Y974" s="214"/>
      <c r="Z974" s="214"/>
    </row>
    <row r="975" customFormat="false" ht="12.75" hidden="false" customHeight="true" outlineLevel="0" collapsed="false">
      <c r="A975" s="215"/>
      <c r="B975" s="215"/>
      <c r="C975" s="215"/>
      <c r="D975" s="214"/>
      <c r="E975" s="214"/>
      <c r="F975" s="249"/>
      <c r="G975" s="214"/>
      <c r="H975" s="214"/>
      <c r="I975" s="214"/>
      <c r="J975" s="214"/>
      <c r="K975" s="214"/>
      <c r="L975" s="214"/>
      <c r="M975" s="214"/>
      <c r="N975" s="214"/>
      <c r="O975" s="214"/>
      <c r="P975" s="214"/>
      <c r="Q975" s="214"/>
      <c r="R975" s="214"/>
      <c r="S975" s="214"/>
      <c r="T975" s="214"/>
      <c r="U975" s="214"/>
      <c r="V975" s="214"/>
      <c r="W975" s="214"/>
      <c r="X975" s="214"/>
      <c r="Y975" s="214"/>
      <c r="Z975" s="214"/>
    </row>
    <row r="976" customFormat="false" ht="12.75" hidden="false" customHeight="true" outlineLevel="0" collapsed="false">
      <c r="A976" s="215"/>
      <c r="B976" s="215"/>
      <c r="C976" s="215"/>
      <c r="D976" s="214"/>
      <c r="E976" s="214"/>
      <c r="F976" s="249"/>
      <c r="G976" s="214"/>
      <c r="H976" s="214"/>
      <c r="I976" s="214"/>
      <c r="J976" s="214"/>
      <c r="K976" s="214"/>
      <c r="L976" s="214"/>
      <c r="M976" s="214"/>
      <c r="N976" s="214"/>
      <c r="O976" s="214"/>
      <c r="P976" s="214"/>
      <c r="Q976" s="214"/>
      <c r="R976" s="214"/>
      <c r="S976" s="214"/>
      <c r="T976" s="214"/>
      <c r="U976" s="214"/>
      <c r="V976" s="214"/>
      <c r="W976" s="214"/>
      <c r="X976" s="214"/>
      <c r="Y976" s="214"/>
      <c r="Z976" s="214"/>
    </row>
    <row r="977" customFormat="false" ht="12.75" hidden="false" customHeight="true" outlineLevel="0" collapsed="false">
      <c r="A977" s="215"/>
      <c r="B977" s="215"/>
      <c r="C977" s="215"/>
      <c r="D977" s="214"/>
      <c r="E977" s="214"/>
      <c r="F977" s="249"/>
      <c r="G977" s="214"/>
      <c r="H977" s="214"/>
      <c r="I977" s="214"/>
      <c r="J977" s="214"/>
      <c r="K977" s="214"/>
      <c r="L977" s="214"/>
      <c r="M977" s="214"/>
      <c r="N977" s="214"/>
      <c r="O977" s="214"/>
      <c r="P977" s="214"/>
      <c r="Q977" s="214"/>
      <c r="R977" s="214"/>
      <c r="S977" s="214"/>
      <c r="T977" s="214"/>
      <c r="U977" s="214"/>
      <c r="V977" s="214"/>
      <c r="W977" s="214"/>
      <c r="X977" s="214"/>
      <c r="Y977" s="214"/>
      <c r="Z977" s="214"/>
    </row>
    <row r="978" customFormat="false" ht="12.75" hidden="false" customHeight="true" outlineLevel="0" collapsed="false">
      <c r="A978" s="215"/>
      <c r="B978" s="215"/>
      <c r="C978" s="215"/>
      <c r="D978" s="214"/>
      <c r="E978" s="214"/>
      <c r="F978" s="249"/>
      <c r="G978" s="214"/>
      <c r="H978" s="214"/>
      <c r="I978" s="214"/>
      <c r="J978" s="214"/>
      <c r="K978" s="214"/>
      <c r="L978" s="214"/>
      <c r="M978" s="214"/>
      <c r="N978" s="214"/>
      <c r="O978" s="214"/>
      <c r="P978" s="214"/>
      <c r="Q978" s="214"/>
      <c r="R978" s="214"/>
      <c r="S978" s="214"/>
      <c r="T978" s="214"/>
      <c r="U978" s="214"/>
      <c r="V978" s="214"/>
      <c r="W978" s="214"/>
      <c r="X978" s="214"/>
      <c r="Y978" s="214"/>
      <c r="Z978" s="214"/>
    </row>
    <row r="979" customFormat="false" ht="12.75" hidden="false" customHeight="true" outlineLevel="0" collapsed="false">
      <c r="A979" s="215"/>
      <c r="B979" s="215"/>
      <c r="C979" s="215"/>
      <c r="D979" s="214"/>
      <c r="E979" s="214"/>
      <c r="F979" s="249"/>
      <c r="G979" s="214"/>
      <c r="H979" s="214"/>
      <c r="I979" s="214"/>
      <c r="J979" s="214"/>
      <c r="K979" s="214"/>
      <c r="L979" s="214"/>
      <c r="M979" s="214"/>
      <c r="N979" s="214"/>
      <c r="O979" s="214"/>
      <c r="P979" s="214"/>
      <c r="Q979" s="214"/>
      <c r="R979" s="214"/>
      <c r="S979" s="214"/>
      <c r="T979" s="214"/>
      <c r="U979" s="214"/>
      <c r="V979" s="214"/>
      <c r="W979" s="214"/>
      <c r="X979" s="214"/>
      <c r="Y979" s="214"/>
      <c r="Z979" s="214"/>
    </row>
    <row r="980" customFormat="false" ht="12.75" hidden="false" customHeight="true" outlineLevel="0" collapsed="false">
      <c r="A980" s="215"/>
      <c r="B980" s="215"/>
      <c r="C980" s="215"/>
      <c r="D980" s="214"/>
      <c r="E980" s="214"/>
      <c r="F980" s="249"/>
      <c r="G980" s="214"/>
      <c r="H980" s="214"/>
      <c r="I980" s="214"/>
      <c r="J980" s="214"/>
      <c r="K980" s="214"/>
      <c r="L980" s="214"/>
      <c r="M980" s="214"/>
      <c r="N980" s="214"/>
      <c r="O980" s="214"/>
      <c r="P980" s="214"/>
      <c r="Q980" s="214"/>
      <c r="R980" s="214"/>
      <c r="S980" s="214"/>
      <c r="T980" s="214"/>
      <c r="U980" s="214"/>
      <c r="V980" s="214"/>
      <c r="W980" s="214"/>
      <c r="X980" s="214"/>
      <c r="Y980" s="214"/>
      <c r="Z980" s="214"/>
    </row>
    <row r="981" customFormat="false" ht="12.75" hidden="false" customHeight="true" outlineLevel="0" collapsed="false">
      <c r="A981" s="215"/>
      <c r="B981" s="215"/>
      <c r="C981" s="215"/>
      <c r="D981" s="214"/>
      <c r="E981" s="214"/>
      <c r="F981" s="249"/>
      <c r="G981" s="214"/>
      <c r="H981" s="214"/>
      <c r="I981" s="214"/>
      <c r="J981" s="214"/>
      <c r="K981" s="214"/>
      <c r="L981" s="214"/>
      <c r="M981" s="214"/>
      <c r="N981" s="214"/>
      <c r="O981" s="214"/>
      <c r="P981" s="214"/>
      <c r="Q981" s="214"/>
      <c r="R981" s="214"/>
      <c r="S981" s="214"/>
      <c r="T981" s="214"/>
      <c r="U981" s="214"/>
      <c r="V981" s="214"/>
      <c r="W981" s="214"/>
      <c r="X981" s="214"/>
      <c r="Y981" s="214"/>
      <c r="Z981" s="214"/>
    </row>
    <row r="982" customFormat="false" ht="12.75" hidden="false" customHeight="true" outlineLevel="0" collapsed="false">
      <c r="A982" s="215"/>
      <c r="B982" s="215"/>
      <c r="C982" s="215"/>
      <c r="D982" s="214"/>
      <c r="E982" s="214"/>
      <c r="F982" s="249"/>
      <c r="G982" s="214"/>
      <c r="H982" s="214"/>
      <c r="I982" s="214"/>
      <c r="J982" s="214"/>
      <c r="K982" s="214"/>
      <c r="L982" s="214"/>
      <c r="M982" s="214"/>
      <c r="N982" s="214"/>
      <c r="O982" s="214"/>
      <c r="P982" s="214"/>
      <c r="Q982" s="214"/>
      <c r="R982" s="214"/>
      <c r="S982" s="214"/>
      <c r="T982" s="214"/>
      <c r="U982" s="214"/>
      <c r="V982" s="214"/>
      <c r="W982" s="214"/>
      <c r="X982" s="214"/>
      <c r="Y982" s="214"/>
      <c r="Z982" s="214"/>
    </row>
    <row r="983" customFormat="false" ht="12.75" hidden="false" customHeight="true" outlineLevel="0" collapsed="false">
      <c r="A983" s="215"/>
      <c r="B983" s="215"/>
      <c r="C983" s="215"/>
      <c r="D983" s="214"/>
      <c r="E983" s="214"/>
      <c r="F983" s="249"/>
      <c r="G983" s="214"/>
      <c r="H983" s="214"/>
      <c r="I983" s="214"/>
      <c r="J983" s="214"/>
      <c r="K983" s="214"/>
      <c r="L983" s="214"/>
      <c r="M983" s="214"/>
      <c r="N983" s="214"/>
      <c r="O983" s="214"/>
      <c r="P983" s="214"/>
      <c r="Q983" s="214"/>
      <c r="R983" s="214"/>
      <c r="S983" s="214"/>
      <c r="T983" s="214"/>
      <c r="U983" s="214"/>
      <c r="V983" s="214"/>
      <c r="W983" s="214"/>
      <c r="X983" s="214"/>
      <c r="Y983" s="214"/>
      <c r="Z983" s="214"/>
    </row>
    <row r="984" customFormat="false" ht="12.75" hidden="false" customHeight="true" outlineLevel="0" collapsed="false">
      <c r="A984" s="215"/>
      <c r="B984" s="215"/>
      <c r="C984" s="215"/>
      <c r="D984" s="214"/>
      <c r="E984" s="214"/>
      <c r="F984" s="249"/>
      <c r="G984" s="214"/>
      <c r="H984" s="214"/>
      <c r="I984" s="214"/>
      <c r="J984" s="214"/>
      <c r="K984" s="214"/>
      <c r="L984" s="214"/>
      <c r="M984" s="214"/>
      <c r="N984" s="214"/>
      <c r="O984" s="214"/>
      <c r="P984" s="214"/>
      <c r="Q984" s="214"/>
      <c r="R984" s="214"/>
      <c r="S984" s="214"/>
      <c r="T984" s="214"/>
      <c r="U984" s="214"/>
      <c r="V984" s="214"/>
      <c r="W984" s="214"/>
      <c r="X984" s="214"/>
      <c r="Y984" s="214"/>
      <c r="Z984" s="214"/>
    </row>
    <row r="985" customFormat="false" ht="12.75" hidden="false" customHeight="true" outlineLevel="0" collapsed="false">
      <c r="A985" s="215"/>
      <c r="B985" s="215"/>
      <c r="C985" s="215"/>
      <c r="D985" s="214"/>
      <c r="E985" s="214"/>
      <c r="F985" s="249"/>
      <c r="G985" s="214"/>
      <c r="H985" s="214"/>
      <c r="I985" s="214"/>
      <c r="J985" s="214"/>
      <c r="K985" s="214"/>
      <c r="L985" s="214"/>
      <c r="M985" s="214"/>
      <c r="N985" s="214"/>
      <c r="O985" s="214"/>
      <c r="P985" s="214"/>
      <c r="Q985" s="214"/>
      <c r="R985" s="214"/>
      <c r="S985" s="214"/>
      <c r="T985" s="214"/>
      <c r="U985" s="214"/>
      <c r="V985" s="214"/>
      <c r="W985" s="214"/>
      <c r="X985" s="214"/>
      <c r="Y985" s="214"/>
      <c r="Z985" s="214"/>
    </row>
    <row r="986" customFormat="false" ht="12.75" hidden="false" customHeight="true" outlineLevel="0" collapsed="false">
      <c r="A986" s="215"/>
      <c r="B986" s="215"/>
      <c r="C986" s="215"/>
      <c r="D986" s="214"/>
      <c r="E986" s="214"/>
      <c r="F986" s="249"/>
      <c r="G986" s="214"/>
      <c r="H986" s="214"/>
      <c r="I986" s="214"/>
      <c r="J986" s="214"/>
      <c r="K986" s="214"/>
      <c r="L986" s="214"/>
      <c r="M986" s="214"/>
      <c r="N986" s="214"/>
      <c r="O986" s="214"/>
      <c r="P986" s="214"/>
      <c r="Q986" s="214"/>
      <c r="R986" s="214"/>
      <c r="S986" s="214"/>
      <c r="T986" s="214"/>
      <c r="U986" s="214"/>
      <c r="V986" s="214"/>
      <c r="W986" s="214"/>
      <c r="X986" s="214"/>
      <c r="Y986" s="214"/>
      <c r="Z986" s="214"/>
    </row>
    <row r="987" customFormat="false" ht="12.75" hidden="false" customHeight="true" outlineLevel="0" collapsed="false">
      <c r="A987" s="215"/>
      <c r="B987" s="215"/>
      <c r="C987" s="215"/>
      <c r="D987" s="214"/>
      <c r="E987" s="214"/>
      <c r="F987" s="249"/>
      <c r="G987" s="214"/>
      <c r="H987" s="214"/>
      <c r="I987" s="214"/>
      <c r="J987" s="214"/>
      <c r="K987" s="214"/>
      <c r="L987" s="214"/>
      <c r="M987" s="214"/>
      <c r="N987" s="214"/>
      <c r="O987" s="214"/>
      <c r="P987" s="214"/>
      <c r="Q987" s="214"/>
      <c r="R987" s="214"/>
      <c r="S987" s="214"/>
      <c r="T987" s="214"/>
      <c r="U987" s="214"/>
      <c r="V987" s="214"/>
      <c r="W987" s="214"/>
      <c r="X987" s="214"/>
      <c r="Y987" s="214"/>
      <c r="Z987" s="214"/>
    </row>
    <row r="988" customFormat="false" ht="12.75" hidden="false" customHeight="true" outlineLevel="0" collapsed="false">
      <c r="A988" s="215"/>
      <c r="B988" s="215"/>
      <c r="C988" s="215"/>
      <c r="D988" s="214"/>
      <c r="E988" s="214"/>
      <c r="F988" s="249"/>
      <c r="G988" s="214"/>
      <c r="H988" s="214"/>
      <c r="I988" s="214"/>
      <c r="J988" s="214"/>
      <c r="K988" s="214"/>
      <c r="L988" s="214"/>
      <c r="M988" s="214"/>
      <c r="N988" s="214"/>
      <c r="O988" s="214"/>
      <c r="P988" s="214"/>
      <c r="Q988" s="214"/>
      <c r="R988" s="214"/>
      <c r="S988" s="214"/>
      <c r="T988" s="214"/>
      <c r="U988" s="214"/>
      <c r="V988" s="214"/>
      <c r="W988" s="214"/>
      <c r="X988" s="214"/>
      <c r="Y988" s="214"/>
      <c r="Z988" s="214"/>
    </row>
    <row r="989" customFormat="false" ht="12.75" hidden="false" customHeight="true" outlineLevel="0" collapsed="false">
      <c r="A989" s="215"/>
      <c r="B989" s="215"/>
      <c r="C989" s="215"/>
      <c r="D989" s="214"/>
      <c r="E989" s="214"/>
      <c r="F989" s="249"/>
      <c r="G989" s="214"/>
      <c r="H989" s="214"/>
      <c r="I989" s="214"/>
      <c r="J989" s="214"/>
      <c r="K989" s="214"/>
      <c r="L989" s="214"/>
      <c r="M989" s="214"/>
      <c r="N989" s="214"/>
      <c r="O989" s="214"/>
      <c r="P989" s="214"/>
      <c r="Q989" s="214"/>
      <c r="R989" s="214"/>
      <c r="S989" s="214"/>
      <c r="T989" s="214"/>
      <c r="U989" s="214"/>
      <c r="V989" s="214"/>
      <c r="W989" s="214"/>
      <c r="X989" s="214"/>
      <c r="Y989" s="214"/>
      <c r="Z989" s="214"/>
    </row>
    <row r="990" customFormat="false" ht="12.75" hidden="false" customHeight="true" outlineLevel="0" collapsed="false">
      <c r="A990" s="215"/>
      <c r="B990" s="215"/>
      <c r="C990" s="215"/>
      <c r="D990" s="214"/>
      <c r="E990" s="214"/>
      <c r="F990" s="249"/>
      <c r="G990" s="214"/>
      <c r="H990" s="214"/>
      <c r="I990" s="214"/>
      <c r="J990" s="214"/>
      <c r="K990" s="214"/>
      <c r="L990" s="214"/>
      <c r="M990" s="214"/>
      <c r="N990" s="214"/>
      <c r="O990" s="214"/>
      <c r="P990" s="214"/>
      <c r="Q990" s="214"/>
      <c r="R990" s="214"/>
      <c r="S990" s="214"/>
      <c r="T990" s="214"/>
      <c r="U990" s="214"/>
      <c r="V990" s="214"/>
      <c r="W990" s="214"/>
      <c r="X990" s="214"/>
      <c r="Y990" s="214"/>
      <c r="Z990" s="214"/>
    </row>
    <row r="991" customFormat="false" ht="12.75" hidden="false" customHeight="true" outlineLevel="0" collapsed="false">
      <c r="A991" s="215"/>
      <c r="B991" s="215"/>
      <c r="C991" s="215"/>
      <c r="D991" s="214"/>
      <c r="E991" s="214"/>
      <c r="F991" s="249"/>
      <c r="G991" s="214"/>
      <c r="H991" s="214"/>
      <c r="I991" s="214"/>
      <c r="J991" s="214"/>
      <c r="K991" s="214"/>
      <c r="L991" s="214"/>
      <c r="M991" s="214"/>
      <c r="N991" s="214"/>
      <c r="O991" s="214"/>
      <c r="P991" s="214"/>
      <c r="Q991" s="214"/>
      <c r="R991" s="214"/>
      <c r="S991" s="214"/>
      <c r="T991" s="214"/>
      <c r="U991" s="214"/>
      <c r="V991" s="214"/>
      <c r="W991" s="214"/>
      <c r="X991" s="214"/>
      <c r="Y991" s="214"/>
      <c r="Z991" s="214"/>
    </row>
    <row r="992" customFormat="false" ht="12.75" hidden="false" customHeight="true" outlineLevel="0" collapsed="false">
      <c r="A992" s="215"/>
      <c r="B992" s="215"/>
      <c r="C992" s="215"/>
      <c r="D992" s="214"/>
      <c r="E992" s="214"/>
      <c r="F992" s="249"/>
      <c r="G992" s="214"/>
      <c r="H992" s="214"/>
      <c r="I992" s="214"/>
      <c r="J992" s="214"/>
      <c r="K992" s="214"/>
      <c r="L992" s="214"/>
      <c r="M992" s="214"/>
      <c r="N992" s="214"/>
      <c r="O992" s="214"/>
      <c r="P992" s="214"/>
      <c r="Q992" s="214"/>
      <c r="R992" s="214"/>
      <c r="S992" s="214"/>
      <c r="T992" s="214"/>
      <c r="U992" s="214"/>
      <c r="V992" s="214"/>
      <c r="W992" s="214"/>
      <c r="X992" s="214"/>
      <c r="Y992" s="214"/>
      <c r="Z992" s="214"/>
    </row>
    <row r="993" customFormat="false" ht="12.75" hidden="false" customHeight="true" outlineLevel="0" collapsed="false">
      <c r="A993" s="215"/>
      <c r="B993" s="215"/>
      <c r="C993" s="215"/>
      <c r="D993" s="214"/>
      <c r="E993" s="214"/>
      <c r="F993" s="249"/>
      <c r="G993" s="214"/>
      <c r="H993" s="214"/>
      <c r="I993" s="214"/>
      <c r="J993" s="214"/>
      <c r="K993" s="214"/>
      <c r="L993" s="214"/>
      <c r="M993" s="214"/>
      <c r="N993" s="214"/>
      <c r="O993" s="214"/>
      <c r="P993" s="214"/>
      <c r="Q993" s="214"/>
      <c r="R993" s="214"/>
      <c r="S993" s="214"/>
      <c r="T993" s="214"/>
      <c r="U993" s="214"/>
      <c r="V993" s="214"/>
      <c r="W993" s="214"/>
      <c r="X993" s="214"/>
      <c r="Y993" s="214"/>
      <c r="Z993" s="214"/>
    </row>
    <row r="994" customFormat="false" ht="12.75" hidden="false" customHeight="true" outlineLevel="0" collapsed="false">
      <c r="A994" s="215"/>
      <c r="B994" s="215"/>
      <c r="C994" s="215"/>
      <c r="D994" s="214"/>
      <c r="E994" s="214"/>
      <c r="F994" s="249"/>
      <c r="G994" s="214"/>
      <c r="H994" s="214"/>
      <c r="I994" s="214"/>
      <c r="J994" s="214"/>
      <c r="K994" s="214"/>
      <c r="L994" s="214"/>
      <c r="M994" s="214"/>
      <c r="N994" s="214"/>
      <c r="O994" s="214"/>
      <c r="P994" s="214"/>
      <c r="Q994" s="214"/>
      <c r="R994" s="214"/>
      <c r="S994" s="214"/>
      <c r="T994" s="214"/>
      <c r="U994" s="214"/>
      <c r="V994" s="214"/>
      <c r="W994" s="214"/>
      <c r="X994" s="214"/>
      <c r="Y994" s="214"/>
      <c r="Z994" s="214"/>
    </row>
    <row r="995" customFormat="false" ht="12.75" hidden="false" customHeight="true" outlineLevel="0" collapsed="false">
      <c r="A995" s="215"/>
      <c r="B995" s="215"/>
      <c r="C995" s="215"/>
      <c r="D995" s="214"/>
      <c r="E995" s="214"/>
      <c r="F995" s="249"/>
      <c r="G995" s="214"/>
      <c r="H995" s="214"/>
      <c r="I995" s="214"/>
      <c r="J995" s="214"/>
      <c r="K995" s="214"/>
      <c r="L995" s="214"/>
      <c r="M995" s="214"/>
      <c r="N995" s="214"/>
      <c r="O995" s="214"/>
      <c r="P995" s="214"/>
      <c r="Q995" s="214"/>
      <c r="R995" s="214"/>
      <c r="S995" s="214"/>
      <c r="T995" s="214"/>
      <c r="U995" s="214"/>
      <c r="V995" s="214"/>
      <c r="W995" s="214"/>
      <c r="X995" s="214"/>
      <c r="Y995" s="214"/>
      <c r="Z995" s="214"/>
    </row>
    <row r="996" customFormat="false" ht="12.75" hidden="false" customHeight="true" outlineLevel="0" collapsed="false">
      <c r="A996" s="215"/>
      <c r="B996" s="215"/>
      <c r="C996" s="215"/>
      <c r="D996" s="214"/>
      <c r="E996" s="214"/>
      <c r="F996" s="249"/>
      <c r="G996" s="214"/>
      <c r="H996" s="214"/>
      <c r="I996" s="214"/>
      <c r="J996" s="214"/>
      <c r="K996" s="214"/>
      <c r="L996" s="214"/>
      <c r="M996" s="214"/>
      <c r="N996" s="214"/>
      <c r="O996" s="214"/>
      <c r="P996" s="214"/>
      <c r="Q996" s="214"/>
      <c r="R996" s="214"/>
      <c r="S996" s="214"/>
      <c r="T996" s="214"/>
      <c r="U996" s="214"/>
      <c r="V996" s="214"/>
      <c r="W996" s="214"/>
      <c r="X996" s="214"/>
      <c r="Y996" s="214"/>
      <c r="Z996" s="214"/>
    </row>
    <row r="997" customFormat="false" ht="12.75" hidden="false" customHeight="true" outlineLevel="0" collapsed="false">
      <c r="A997" s="215"/>
      <c r="B997" s="215"/>
      <c r="C997" s="215"/>
      <c r="D997" s="214"/>
      <c r="E997" s="214"/>
      <c r="F997" s="249"/>
      <c r="G997" s="214"/>
      <c r="H997" s="214"/>
      <c r="I997" s="214"/>
      <c r="J997" s="214"/>
      <c r="K997" s="214"/>
      <c r="L997" s="214"/>
      <c r="M997" s="214"/>
      <c r="N997" s="214"/>
      <c r="O997" s="214"/>
      <c r="P997" s="214"/>
      <c r="Q997" s="214"/>
      <c r="R997" s="214"/>
      <c r="S997" s="214"/>
      <c r="T997" s="214"/>
      <c r="U997" s="214"/>
      <c r="V997" s="214"/>
      <c r="W997" s="214"/>
      <c r="X997" s="214"/>
      <c r="Y997" s="214"/>
      <c r="Z997" s="214"/>
    </row>
    <row r="998" customFormat="false" ht="12.75" hidden="false" customHeight="true" outlineLevel="0" collapsed="false">
      <c r="A998" s="215"/>
      <c r="B998" s="215"/>
      <c r="C998" s="215"/>
      <c r="D998" s="214"/>
      <c r="E998" s="214"/>
      <c r="F998" s="249"/>
      <c r="G998" s="214"/>
      <c r="H998" s="214"/>
      <c r="I998" s="214"/>
      <c r="J998" s="214"/>
      <c r="K998" s="214"/>
      <c r="L998" s="214"/>
      <c r="M998" s="214"/>
      <c r="N998" s="214"/>
      <c r="O998" s="214"/>
      <c r="P998" s="214"/>
      <c r="Q998" s="214"/>
      <c r="R998" s="214"/>
      <c r="S998" s="214"/>
      <c r="T998" s="214"/>
      <c r="U998" s="214"/>
      <c r="V998" s="214"/>
      <c r="W998" s="214"/>
      <c r="X998" s="214"/>
      <c r="Y998" s="214"/>
      <c r="Z998" s="214"/>
    </row>
    <row r="999" customFormat="false" ht="12.75" hidden="false" customHeight="true" outlineLevel="0" collapsed="false">
      <c r="A999" s="215"/>
      <c r="B999" s="215"/>
      <c r="C999" s="215"/>
      <c r="D999" s="214"/>
      <c r="E999" s="214"/>
      <c r="F999" s="249"/>
      <c r="G999" s="214"/>
      <c r="H999" s="214"/>
      <c r="I999" s="214"/>
      <c r="J999" s="214"/>
      <c r="K999" s="214"/>
      <c r="L999" s="214"/>
      <c r="M999" s="214"/>
      <c r="N999" s="214"/>
      <c r="O999" s="214"/>
      <c r="P999" s="214"/>
      <c r="Q999" s="214"/>
      <c r="R999" s="214"/>
      <c r="S999" s="214"/>
      <c r="T999" s="214"/>
      <c r="U999" s="214"/>
      <c r="V999" s="214"/>
      <c r="W999" s="214"/>
      <c r="X999" s="214"/>
      <c r="Y999" s="214"/>
      <c r="Z999" s="214"/>
    </row>
    <row r="1000" customFormat="false" ht="12.75" hidden="false" customHeight="true" outlineLevel="0" collapsed="false">
      <c r="A1000" s="215"/>
      <c r="B1000" s="215"/>
      <c r="C1000" s="215"/>
      <c r="D1000" s="214"/>
      <c r="E1000" s="214"/>
      <c r="F1000" s="249"/>
      <c r="G1000" s="214"/>
      <c r="H1000" s="214"/>
      <c r="I1000" s="214"/>
      <c r="J1000" s="214"/>
      <c r="K1000" s="214"/>
      <c r="L1000" s="214"/>
      <c r="M1000" s="214"/>
      <c r="N1000" s="214"/>
      <c r="O1000" s="214"/>
      <c r="P1000" s="214"/>
      <c r="Q1000" s="214"/>
      <c r="R1000" s="214"/>
      <c r="S1000" s="214"/>
      <c r="T1000" s="214"/>
      <c r="U1000" s="214"/>
      <c r="V1000" s="214"/>
      <c r="W1000" s="214"/>
      <c r="X1000" s="214"/>
      <c r="Y1000" s="214"/>
      <c r="Z1000" s="214"/>
    </row>
    <row r="1001" customFormat="false" ht="12.75" hidden="false" customHeight="true" outlineLevel="0" collapsed="false">
      <c r="A1001" s="215"/>
      <c r="B1001" s="215"/>
      <c r="C1001" s="215"/>
      <c r="D1001" s="214"/>
      <c r="E1001" s="214"/>
      <c r="F1001" s="249"/>
      <c r="G1001" s="214"/>
      <c r="H1001" s="214"/>
      <c r="I1001" s="214"/>
      <c r="J1001" s="214"/>
      <c r="K1001" s="214"/>
      <c r="L1001" s="214"/>
      <c r="M1001" s="214"/>
      <c r="N1001" s="214"/>
      <c r="O1001" s="214"/>
      <c r="P1001" s="214"/>
      <c r="Q1001" s="214"/>
      <c r="R1001" s="214"/>
      <c r="S1001" s="214"/>
      <c r="T1001" s="214"/>
      <c r="U1001" s="214"/>
      <c r="V1001" s="214"/>
      <c r="W1001" s="214"/>
      <c r="X1001" s="214"/>
      <c r="Y1001" s="214"/>
      <c r="Z1001" s="214"/>
    </row>
    <row r="1002" customFormat="false" ht="12.75" hidden="false" customHeight="true" outlineLevel="0" collapsed="false">
      <c r="A1002" s="215"/>
      <c r="B1002" s="215"/>
      <c r="C1002" s="215"/>
      <c r="D1002" s="214"/>
      <c r="E1002" s="214"/>
      <c r="F1002" s="249"/>
      <c r="G1002" s="214"/>
      <c r="H1002" s="214"/>
      <c r="I1002" s="214"/>
      <c r="J1002" s="214"/>
      <c r="K1002" s="214"/>
      <c r="L1002" s="214"/>
      <c r="M1002" s="214"/>
      <c r="N1002" s="214"/>
      <c r="O1002" s="214"/>
      <c r="P1002" s="214"/>
      <c r="Q1002" s="214"/>
      <c r="R1002" s="214"/>
      <c r="S1002" s="214"/>
      <c r="T1002" s="214"/>
      <c r="U1002" s="214"/>
      <c r="V1002" s="214"/>
      <c r="W1002" s="214"/>
      <c r="X1002" s="214"/>
      <c r="Y1002" s="214"/>
      <c r="Z1002" s="214"/>
    </row>
  </sheetData>
  <mergeCells count="81">
    <mergeCell ref="A1:K1"/>
    <mergeCell ref="A3:A9"/>
    <mergeCell ref="E3:H3"/>
    <mergeCell ref="E4:H4"/>
    <mergeCell ref="E5:H5"/>
    <mergeCell ref="L5:M5"/>
    <mergeCell ref="E6:H6"/>
    <mergeCell ref="E7:H7"/>
    <mergeCell ref="E8:H8"/>
    <mergeCell ref="E9:H9"/>
    <mergeCell ref="A11:K11"/>
    <mergeCell ref="A12:K12"/>
    <mergeCell ref="A13:A14"/>
    <mergeCell ref="B13:D14"/>
    <mergeCell ref="E13:E14"/>
    <mergeCell ref="F13:F14"/>
    <mergeCell ref="G13:G14"/>
    <mergeCell ref="H13:H14"/>
    <mergeCell ref="I13:K13"/>
    <mergeCell ref="B15:D15"/>
    <mergeCell ref="B16:D16"/>
    <mergeCell ref="B17:D17"/>
    <mergeCell ref="B18:D18"/>
    <mergeCell ref="B19:D19"/>
    <mergeCell ref="B20:D20"/>
    <mergeCell ref="G20:K26"/>
    <mergeCell ref="B21:E21"/>
    <mergeCell ref="B22:E22"/>
    <mergeCell ref="B23:E23"/>
    <mergeCell ref="B24:E24"/>
    <mergeCell ref="A25:F25"/>
    <mergeCell ref="A26:D26"/>
    <mergeCell ref="A27:D27"/>
    <mergeCell ref="G27:K27"/>
    <mergeCell ref="A28:E28"/>
    <mergeCell ref="G28:K28"/>
    <mergeCell ref="A29:F34"/>
    <mergeCell ref="G29:K29"/>
    <mergeCell ref="G30:K30"/>
    <mergeCell ref="G31:K31"/>
    <mergeCell ref="G32:K32"/>
    <mergeCell ref="G33:K33"/>
    <mergeCell ref="G34:K34"/>
    <mergeCell ref="A35:K35"/>
    <mergeCell ref="A36:K36"/>
    <mergeCell ref="A37:K37"/>
    <mergeCell ref="A38:K38"/>
    <mergeCell ref="A39:K39"/>
    <mergeCell ref="A40:A41"/>
    <mergeCell ref="B40:D41"/>
    <mergeCell ref="E40:E41"/>
    <mergeCell ref="F40:F41"/>
    <mergeCell ref="G40:G41"/>
    <mergeCell ref="H40:H41"/>
    <mergeCell ref="I40:K40"/>
    <mergeCell ref="B42:D42"/>
    <mergeCell ref="B43:D43"/>
    <mergeCell ref="B44:D44"/>
    <mergeCell ref="B45:D45"/>
    <mergeCell ref="B46:D46"/>
    <mergeCell ref="B47:D47"/>
    <mergeCell ref="G47:K53"/>
    <mergeCell ref="B48:E48"/>
    <mergeCell ref="B49:E49"/>
    <mergeCell ref="B50:E50"/>
    <mergeCell ref="B51:E51"/>
    <mergeCell ref="A52:F52"/>
    <mergeCell ref="A53:D53"/>
    <mergeCell ref="A54:D54"/>
    <mergeCell ref="G54:K54"/>
    <mergeCell ref="A55:E55"/>
    <mergeCell ref="G55:K55"/>
    <mergeCell ref="G56:K56"/>
    <mergeCell ref="A57:D57"/>
    <mergeCell ref="G57:K57"/>
    <mergeCell ref="G58:K58"/>
    <mergeCell ref="G59:K59"/>
    <mergeCell ref="G60:K60"/>
    <mergeCell ref="G61:K61"/>
    <mergeCell ref="A62:K62"/>
    <mergeCell ref="A63:K63"/>
  </mergeCells>
  <printOptions headings="false" gridLines="false" gridLinesSet="true" horizontalCentered="false" verticalCentered="false"/>
  <pageMargins left="0.25" right="0.25" top="0.611111111111111" bottom="0.75" header="0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 &amp;CPágina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  <dc:description/>
  <dc:language>pt-BR</dc:language>
  <cp:lastModifiedBy/>
  <dcterms:modified xsi:type="dcterms:W3CDTF">2025-08-21T08:41:37Z</dcterms:modified>
  <cp:revision>1</cp:revision>
  <dc:subject/>
  <dc:title/>
</cp:coreProperties>
</file>