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ÇAMENTO - OBRA" sheetId="1" r:id="rId4"/>
    <sheet state="visible" name="COMPOSIÇÕES" sheetId="2" r:id="rId5"/>
    <sheet state="visible" name="CRONOGRAMA - OBRA" sheetId="3" r:id="rId6"/>
    <sheet state="visible" name="BDI" sheetId="4" r:id="rId7"/>
  </sheets>
  <definedNames/>
  <calcPr/>
  <extLst>
    <ext uri="GoogleSheetsCustomDataVersion2">
      <go:sheetsCustomData xmlns:go="http://customooxmlschemas.google.com/" r:id="rId8" roundtripDataChecksum="aGVlbAmDAUvbiBS195VmWHQVZOWRkJ8cQ05SKva60no="/>
    </ext>
  </extLst>
</workbook>
</file>

<file path=xl/sharedStrings.xml><?xml version="1.0" encoding="utf-8"?>
<sst xmlns="http://schemas.openxmlformats.org/spreadsheetml/2006/main" count="714" uniqueCount="434">
  <si>
    <t>UNIVERSIDADE ESTADUAL DO NORTE DO PARANÁ</t>
  </si>
  <si>
    <t>CNPJ: 08.885.100/0001-54</t>
  </si>
  <si>
    <t>BDI</t>
  </si>
  <si>
    <t>OBRA : QUADRA ESPORTIVA DE AREIA DO CLM</t>
  </si>
  <si>
    <t>BDI REDUZIDO</t>
  </si>
  <si>
    <t>Local: CAMPUS DE LUIZ MENEGHEL</t>
  </si>
  <si>
    <t>Total S/BDI</t>
  </si>
  <si>
    <t>Data do orçamento: MAIO DE 2025</t>
  </si>
  <si>
    <t>Total c/BDI</t>
  </si>
  <si>
    <t>SINAPI_Custo_Ref_Composicoes_Analitico_PR_202503_Desonerado</t>
  </si>
  <si>
    <t>RESP. TÉCNICO:
LETICIA SACOMAN SAMPAIO
ARQUITETA E URBANISTA  CAU A132694-5</t>
  </si>
  <si>
    <t>ITEM</t>
  </si>
  <si>
    <t>RESUMO</t>
  </si>
  <si>
    <t>CÓDIGO</t>
  </si>
  <si>
    <t>DESCRIÇÃO DOS SERVIÇOS</t>
  </si>
  <si>
    <t>UN</t>
  </si>
  <si>
    <t>UNITÁRIO (SEM BDI)</t>
  </si>
  <si>
    <t>TOTAL (Valores sem BDI)</t>
  </si>
  <si>
    <t>VALOR TOTAL C/ BDI</t>
  </si>
  <si>
    <t>MATERIAL + EQ</t>
  </si>
  <si>
    <t>MÃO DE OBRA</t>
  </si>
  <si>
    <t>TOTAL</t>
  </si>
  <si>
    <t>MATERIAL</t>
  </si>
  <si>
    <t>1</t>
  </si>
  <si>
    <t>ADMINISTRAÇÃO DA OBRA</t>
  </si>
  <si>
    <t>1.1</t>
  </si>
  <si>
    <t>ACOMPANHAMENTO TÉCNICO</t>
  </si>
  <si>
    <t>ENGENHEIRO CIVIL DE OBRA PLENO COM ENCARGOS COMPLEMENTARES</t>
  </si>
  <si>
    <t>H</t>
  </si>
  <si>
    <t>2</t>
  </si>
  <si>
    <t>CANTEIRO DE OBRAS</t>
  </si>
  <si>
    <t>2.1</t>
  </si>
  <si>
    <t>PLACA DE OBRA - 3,5Mx1,5M</t>
  </si>
  <si>
    <t>103689</t>
  </si>
  <si>
    <t>FORNECIMENTO E INSTALAÇÃO DE PLACA DE OBRA COM CHAPA GALVANIZADA E ESTRUTURA DE MADEIRA. AF_03/2022_PS</t>
  </si>
  <si>
    <t>M2</t>
  </si>
  <si>
    <t>2.2</t>
  </si>
  <si>
    <t>ANDAIME</t>
  </si>
  <si>
    <t>LOCACAO DE ANDAIME METALICO TUBULAR DE ENCAIXE, TIPO DE TORRE, COM LARGURA DE 1 ATE 1,5 M E ALTURA</t>
  </si>
  <si>
    <t>MXMES</t>
  </si>
  <si>
    <t>2.3</t>
  </si>
  <si>
    <t>97064</t>
  </si>
  <si>
    <t>MONTAGEM E DESMONTAGEM DE ANDAIME TUBULAR TIPO "TORRE" (EXCLUSIVE ANDAIME E LIMPEZA). AF_03/2024</t>
  </si>
  <si>
    <t>M</t>
  </si>
  <si>
    <t>2.4</t>
  </si>
  <si>
    <t>CANTEIRO DE OBRA</t>
  </si>
  <si>
    <t>105115</t>
  </si>
  <si>
    <t>INSTALAÇÃO E DESINSTALAÇÃO MECANIZADA DE CONTÊINER OU MÓDULO HABITÁVEL DE USOS DIVERSOS. AF_03/2024</t>
  </si>
  <si>
    <t>2.5</t>
  </si>
  <si>
    <t>10775
INSUMO</t>
  </si>
  <si>
    <t>LOCACAO DE CONTAINER 2,30 X 6,00 M, ALT. 2,50 M, COM 1 SANITARIO, PARA ESCRITORIO, COMPLETO, SEM DIVISORIAS INTERNAS (NAO INCLUI MOBILIZACAO/DESMOBILIZACAO)</t>
  </si>
  <si>
    <t>MÊS</t>
  </si>
  <si>
    <t>2.6</t>
  </si>
  <si>
    <t>CANTEIRO DE OBRAS - ENTRADA DE ÁGUA</t>
  </si>
  <si>
    <t>89402</t>
  </si>
  <si>
    <t>TUBO, PVC, SOLDÁVEL, DN 25MM, INSTALADO EM RAMAL DE DISTRIBUIÇÃO DE ÁGUA - FORNECIMENTO E INSTALAÇÃO. AF_06/2022</t>
  </si>
  <si>
    <t>2.7</t>
  </si>
  <si>
    <t>CANTEIRO DE OBRAS - PONTO DE ÁGUA</t>
  </si>
  <si>
    <t>86916</t>
  </si>
  <si>
    <t>TORNEIRA PLÁSTICA 3/4" PARA TANQUE - FORNECIMENTO E INSTALAÇÃO. AF_01/2020</t>
  </si>
  <si>
    <t>2.8</t>
  </si>
  <si>
    <t>CONEXÃO DE ENTRADA - NOVA LIGAÇÃO</t>
  </si>
  <si>
    <t>89395</t>
  </si>
  <si>
    <t>TE, PVC, SOLDÁVEL, DN 25MM, INSTALADO EM RAMAL OU SUB-RAMAL DE ÁGUA - FORNECIMENTO E INSTALAÇÃO. AF_06/2022</t>
  </si>
  <si>
    <t>2.9</t>
  </si>
  <si>
    <t>ESCAVAÇÃO - TUBULAÇÃO DE ÁGUA</t>
  </si>
  <si>
    <t>93358</t>
  </si>
  <si>
    <t>ESCAVAÇÃO MANUAL DE VALA COM PROFUNDIDADE MENOR OU IGUAL A 1,30 M. AF_02/2021</t>
  </si>
  <si>
    <t>M3</t>
  </si>
  <si>
    <t>2.10</t>
  </si>
  <si>
    <t>REATERRO - TUBULAÇÃO DE ÁGUA</t>
  </si>
  <si>
    <t>93382</t>
  </si>
  <si>
    <t>REATERRO MANUAL DE VALAS, COM COMPACTADOR DE SOLOS DE PERCUSSÃO. AF_08/2023</t>
  </si>
  <si>
    <t>3</t>
  </si>
  <si>
    <t>SERVIÇOS PRELIMINIARES</t>
  </si>
  <si>
    <t>3.1</t>
  </si>
  <si>
    <t>LIMPEZA VEGETAL - IMPLANTAÇÃO + 2M ARREDORES</t>
  </si>
  <si>
    <t>98525</t>
  </si>
  <si>
    <t>LIMPEZA MECANIZADA DE CAMADA VEGETAL (100X50M), VEGETAÇÃO E PEQUENAS ÁRVORES (DIÂMETRO DE TRONCO MENOR QUE 0,20 M), COM TRATOR DE ESTEIRAS.AF_05/2018</t>
  </si>
  <si>
    <t>3.2</t>
  </si>
  <si>
    <t>REGULARIZAÇÃO DO TERRENO - CORTE</t>
  </si>
  <si>
    <t>101124</t>
  </si>
  <si>
    <t>ESCAVAÇÃO HORIZONTAL, INCLUINDO CARGA E DESCARGA EM SOLO DE 1A CATEGORIA COM TRATOR DE ESTEIRAS (100HP/LÂMINA: 2,19M3). AF_07/2020</t>
  </si>
  <si>
    <t>3.3</t>
  </si>
  <si>
    <t>REGULARIZAÇÃO DO TERRENO - REATERRO + COMPACTAÇÃO</t>
  </si>
  <si>
    <t>93369</t>
  </si>
  <si>
    <t>REATERRO MECANIZADO DE VALA COM ESCAVADEIRA HIDRÁULICA (CAPACIDADE DA CAÇAMBA: 0,8 M³/POTÊNCIA: 111 HP), LARGURA 1,5 A 2,5 M, PROFUNDIDADE 1,5 A 3,0 M, COM SOLO (SEM SUBSTITUIÇÃO) DE 1ª CATEGORIA, COM COMPACTADOR DE SOLOS DE PERCUSSÃO. AF_08/2023</t>
  </si>
  <si>
    <t>3.4</t>
  </si>
  <si>
    <t>GABARITO OBRA</t>
  </si>
  <si>
    <t>99059</t>
  </si>
  <si>
    <t>LOCAÇÃO -  LOCACAO CONVENCIONAL DE OBRA, UTILIZANDO GABARITO DE TÁBUAS CORRIDAS</t>
  </si>
  <si>
    <t>4</t>
  </si>
  <si>
    <t>DRENAGEM</t>
  </si>
  <si>
    <t>4.1</t>
  </si>
  <si>
    <t>DRENO DA QUADRA 100MM (INCLUSO ESCAVAÇÃO)</t>
  </si>
  <si>
    <t>COMP.01</t>
  </si>
  <si>
    <t>DRENO ESPINHA DE PEIXE (SEÇÃO (0,50 X 0,80 M), COM TUBO DE PEAD CORRUGADO PERFURADO, DN 100 MM, ENCHIMENTO COM BRITA, ENVOLVIDO COM MANTA GEOTÊXTIL, INCLUSIVE CONEXÕES. AF_07/2021</t>
  </si>
  <si>
    <t>4.2</t>
  </si>
  <si>
    <t>DRENO DA QUADRA 160MM (INCLUSO ESCAVAÇÃO)</t>
  </si>
  <si>
    <t>COMP.02</t>
  </si>
  <si>
    <t>DRENO ESPINHA DE PEIXE (SEÇÃO (0,50 X 0,80 M), COM TUBO DE PEAD CORRUGADO PERFURADO, DN 160 MM, ENCHIMENTO COM BRITA, ENVOLVIDO COM MANTA GEOTÊXTIL, INCLUSIVE CONEXÕES. AF_07/2021</t>
  </si>
  <si>
    <t>4.3</t>
  </si>
  <si>
    <t>ESCAVAÇÃO DAS CAIXAS</t>
  </si>
  <si>
    <t>4.4</t>
  </si>
  <si>
    <t>CAIXA DE DRENAGEM 40X40</t>
  </si>
  <si>
    <t>97896</t>
  </si>
  <si>
    <t>CAIXA ENTERRADA HIDRÁULICA RETANGULAR, EM CONCRETO PRÉ-MOLDADO, DIMENSÕES INTERNAS: 0,4X0,4X0,4 M. AF_12/2020</t>
  </si>
  <si>
    <t>4.5</t>
  </si>
  <si>
    <t>CAIXA DE DRENAGEM 60X60</t>
  </si>
  <si>
    <t>97897</t>
  </si>
  <si>
    <t>CAIXA ENTERRADA HIDRÁULICA RETANGULAR, EM CONCRETO PRÉ-MOLDADO, DIMENSÕES INTERNAS: 0,6X0,6X0,5 M. AF_12/2020</t>
  </si>
  <si>
    <t>4.6</t>
  </si>
  <si>
    <t>DISSIPADOR</t>
  </si>
  <si>
    <t>12661
ORSE</t>
  </si>
  <si>
    <t>DISSIPADOR DE ENERGIA - DEB 01 (PADRÃO DNIT)</t>
  </si>
  <si>
    <t>5</t>
  </si>
  <si>
    <t>FUNDAÇÕES E MURETA DE CONTENÇÃO</t>
  </si>
  <si>
    <t>5.1</t>
  </si>
  <si>
    <t>CHUMBAMENTO DO TUBO DO ALAMBRADO (EXTRA)</t>
  </si>
  <si>
    <t>101173/ ADAPTADO</t>
  </si>
  <si>
    <t>(ADAPTADO PARA SEM ARMADURA DE ARRANQUE) ESTACA BROCA DE CONCRETO, DIÂMETRO DE 20CM, ESCAVAÇÃO MANUAL COM TRADO CONCHA, COM ARMADURA DE ARRANQUE. AF_05/2020</t>
  </si>
  <si>
    <t>5.2</t>
  </si>
  <si>
    <t>BLOCO DE FUNDAÇÃO - ESCAVAÇÃO</t>
  </si>
  <si>
    <t>5.3</t>
  </si>
  <si>
    <t>BLOCO DE FUNDAÇÃO - LASTRO H=5CM</t>
  </si>
  <si>
    <t>96624</t>
  </si>
  <si>
    <t>LASTRO COM MATERIAL GRANULAR (PEDRA BRITADA N.2), APLICADO EM PISOS OU LAJES SOBRE SOLO, ESPESSURA DE *10 CM*. AF_08/2017</t>
  </si>
  <si>
    <t>5.4</t>
  </si>
  <si>
    <t>BLOCO DE FUNDAÇÃO - ARMAÇÃO</t>
  </si>
  <si>
    <t>92762</t>
  </si>
  <si>
    <t>ARMAÇÃO DE PILAR OU VIGA DE ESTRUTURA CONVENCIONAL DE CONCRETO ARMADO UTILIZANDO AÇO CA-50 DE 10,0 MM - MONTAGEM. AF_06/2022</t>
  </si>
  <si>
    <t>KG</t>
  </si>
  <si>
    <t>5.5</t>
  </si>
  <si>
    <t>92759</t>
  </si>
  <si>
    <t>ARMAÇÃO DE PILAR OU VIGA DE ESTRUTURA CONVENCIONAL DE CONCRETO ARMADO UTILIZANDO AÇO CA-60 DE 5,0 MM - MONTAGEM. AF_06/2022</t>
  </si>
  <si>
    <t>5.6</t>
  </si>
  <si>
    <t>BLOCO DE FUNDAÇÃO - FORMA</t>
  </si>
  <si>
    <t>96542</t>
  </si>
  <si>
    <t>FABRICAÇÃO, MONTAGEM E DESMONTAGEM DE FÔRMA PARA VIGA BALDRAME, EM CHAPA DE MADEIRA COMPENSADA RESINADA, E=17 MM, 4 UTILIZAÇÕES. AF_06/2017</t>
  </si>
  <si>
    <t>5.7</t>
  </si>
  <si>
    <t>BLOCO DE FUNDAÇÃO - CONCRETAGEM</t>
  </si>
  <si>
    <t>103672</t>
  </si>
  <si>
    <t>CONCRETAGEM DE PILARES, FCK = 25 MPA, COM USO DE BOMBA - LANÇAMENTO, ADENSAMENTO E ACABAMENTO. AF_02/2022_PS</t>
  </si>
  <si>
    <t>5.8</t>
  </si>
  <si>
    <t>VIGA BALDRAME - ESCAVAÇÃO</t>
  </si>
  <si>
    <t>5.9</t>
  </si>
  <si>
    <t>VIGA BALDRAME - LASTRO</t>
  </si>
  <si>
    <t>5.10</t>
  </si>
  <si>
    <t>VIGA BALDRAME - ARMAÇÃO</t>
  </si>
  <si>
    <t>5.11</t>
  </si>
  <si>
    <t>5.12</t>
  </si>
  <si>
    <t>VIGA BALDRAME - FORMA</t>
  </si>
  <si>
    <t>5.13</t>
  </si>
  <si>
    <t>VIGA BALDRAME - CONCRETAGEM</t>
  </si>
  <si>
    <t>5.14</t>
  </si>
  <si>
    <t>IMPERMEABILIZAÇÃO - BLOCO + BALDRAME</t>
  </si>
  <si>
    <t>98557</t>
  </si>
  <si>
    <t>IMPERMEABILIZAÇÃO DE SUPERFÍCIE COM EMULSÃO ASFÁLTICA, 2 DEMÃOS AF_06/2018</t>
  </si>
  <si>
    <t>5.15</t>
  </si>
  <si>
    <t xml:space="preserve">ALVENARIA </t>
  </si>
  <si>
    <t>103328</t>
  </si>
  <si>
    <t>ALVENARIA DE VEDAÇÃO DE BLOCOS CERÂMICOS FURADOS NA HORIZONTAL DE 9X19X19 CM (ESPESSURA 9 CM) E ARGAMASSA DE ASSENTAMENTO COM PREPARO EM BETONEIRA. AF_12/2021</t>
  </si>
  <si>
    <t>5.16</t>
  </si>
  <si>
    <t>CHAPISCO</t>
  </si>
  <si>
    <t>87881</t>
  </si>
  <si>
    <t>CHAPISCO APLICADO NO TETO OU EM ALVENARIA E ESTRUTURA, COM ROLO PARA TEXTURA ACRÍLICA. ARGAMASSA TRAÇO 1:4 E EMULSÃO POLIMÉRICA (ADESIVO) COM PREPARO MANUAL. AF_10/2022</t>
  </si>
  <si>
    <t>5.17</t>
  </si>
  <si>
    <t>MASSA ÚNICA</t>
  </si>
  <si>
    <t>87529</t>
  </si>
  <si>
    <t>MASSA ÚNICA, PARA RECEBIMENTO DE PINTURA, EM ARGAMASSA TRAÇO 1:2:8, PREPARO MECÂNICO COM BETONEIRA 400L, APLICADA MANUALMENTE EM FACES INTERNAS DE PAREDES, ESPESSURA DE 20MM, COM EXECUÇÃO DE TALISCAS. AF_06/2014</t>
  </si>
  <si>
    <t>5.18</t>
  </si>
  <si>
    <t>TUBOS DE PASSAGEM - ESPERA ALAMBRADO</t>
  </si>
  <si>
    <t>89713/ ADAPTADO</t>
  </si>
  <si>
    <t>(ADAPTADO PARA INSTALADO EM CONCRETO) TUBO PVC, SERIE NORMAL, ESGOTO PREDIAL, DN 75 MM, FORNECIDO E INSTALADO EM RAMAL DE DESCARGA OU RAMAL DE ESGOTO SANITÁRIO. AF_08/2022</t>
  </si>
  <si>
    <t>5.19</t>
  </si>
  <si>
    <t>PINTURA DA MURETA - FUNDO</t>
  </si>
  <si>
    <t>88485</t>
  </si>
  <si>
    <t>FUNDO SELADOR ACRÍLICO, APLICAÇÃO MANUAL EM PAREDE, UMA DEMÃO. AF_04/2023</t>
  </si>
  <si>
    <t>5.20</t>
  </si>
  <si>
    <t>PINTURA DA MURETA</t>
  </si>
  <si>
    <t>88489</t>
  </si>
  <si>
    <t>PINTURA LÁTEX ACRÍLICA PREMIUM, APLICAÇÃO MANUAL EM PAREDES, DUAS DEMÃOS. AF_04/2023</t>
  </si>
  <si>
    <t>6</t>
  </si>
  <si>
    <t>QUADRA DE AREIA</t>
  </si>
  <si>
    <t>6.1</t>
  </si>
  <si>
    <t>CAMADA 01 - MANTA GEOTEXTIL</t>
  </si>
  <si>
    <t>104515</t>
  </si>
  <si>
    <t>APLICAÇÃO DE MANTA GEOTÊXTIL NAS JUNTAS RÍGIDAS DE ADUELAS PRÉ-MOLDADAS DE CONCRETO ARMADO. AF_01/2023</t>
  </si>
  <si>
    <t>6.2</t>
  </si>
  <si>
    <t>CAMADA 02 - BRITA 10CM</t>
  </si>
  <si>
    <t>6.3</t>
  </si>
  <si>
    <t>CAMADA 03 - MANTA GEOTEXTIL</t>
  </si>
  <si>
    <t>6.4</t>
  </si>
  <si>
    <t>CAMADA 04 - AREIA FINA, H=40CM</t>
  </si>
  <si>
    <t>03212/ORSE</t>
  </si>
  <si>
    <t>COLCHÃO DE AREIA</t>
  </si>
  <si>
    <t>7</t>
  </si>
  <si>
    <t>FECHAMENTO DA QUADRA</t>
  </si>
  <si>
    <t>7.1</t>
  </si>
  <si>
    <t>ALAMBRADO 7M - MALHA + TUBOS</t>
  </si>
  <si>
    <t>102362</t>
  </si>
  <si>
    <t>ALAMBRADO PARA QUADRA POLIESPORTIVA, ESTRUTURADO POR TUBOS DE ACO GALVANIZADO, (MONTANTES COM DIAMETRO 2", TRAVESSAS E ESCORAS COM DIÂMETRO 1 ¼_x0094_), COM TELA DE ARAME GALVANIZADO, FIO 14 BWG E MALHA QUADRADA 5X5CM (EXCETO MURETA). AF_03/2021</t>
  </si>
  <si>
    <t>7.2</t>
  </si>
  <si>
    <t>TUBO EXTRA - CHUBAMENTO NO PISO</t>
  </si>
  <si>
    <t>21013</t>
  </si>
  <si>
    <t>TUBO ACO GALVANIZADO COM COSTURA, CLASSE LEVE, DN 50 MM (2"), E = 3,00MM, *4,40* KG/M (NBR 5580)</t>
  </si>
  <si>
    <t>7.3</t>
  </si>
  <si>
    <t>TRAVAMENTO EXTRA DO ALAMBRADO</t>
  </si>
  <si>
    <t>7698</t>
  </si>
  <si>
    <t>TUBO ACO GALVANIZADO COM COSTURA, CLASSE MEDIA, DN 1.1/4", E = *3,25* MM, PESO *3,14* KG/M (NBR 5580)</t>
  </si>
  <si>
    <t>7.4</t>
  </si>
  <si>
    <t>TRAVAMENTO DO ALAMBRADO - TETO</t>
  </si>
  <si>
    <t>7.5</t>
  </si>
  <si>
    <t>CABO P/ FECHAMENTO SUPERIOR</t>
  </si>
  <si>
    <t>13960
ORSE</t>
  </si>
  <si>
    <t>CABO DE AÇO 1/8" - SEM REVESTIMENTO (ROLO C/100 METROS)</t>
  </si>
  <si>
    <t>7.6</t>
  </si>
  <si>
    <t>TELA - FECHAMENTO SUPERIOR</t>
  </si>
  <si>
    <t>COMP. 03</t>
  </si>
  <si>
    <t>FECHAMENTO SUPERIOR COM TELA DE NYLON, FIO 30-36 (3,6mm), MALHA 10X10CM</t>
  </si>
  <si>
    <t>7.7</t>
  </si>
  <si>
    <t>PORTÃO DE ACESSO - 2UN (1,4X2,1m)</t>
  </si>
  <si>
    <t xml:space="preserve">08900
ORSE
</t>
  </si>
  <si>
    <t>PORTÃO DE FERRO DE ABRIR COM UMA FOLHA, COM BARRA QUADRADA DE 1/2" NA VERTICAL, UMA BARRA DE QUADRADA DE 1/2" NA HORIZONTAL E QUADRO COM BARRA DE FERRO DE 1/2", INCLUSIVE DOBRADIÇAS, FERROLHOS E CHUMBADORES COM PARAFUSOS</t>
  </si>
  <si>
    <t>8</t>
  </si>
  <si>
    <t>INSTALAÇÕES ELÉTRICAS</t>
  </si>
  <si>
    <t>8.1</t>
  </si>
  <si>
    <t>CAIXA DE PASSAGEM ENTERRADA</t>
  </si>
  <si>
    <t>97881</t>
  </si>
  <si>
    <t>CAIXA ENTERRADA ELÉTRICA RETANGULAR, EM CONCRETO PRÉ-MOLDADO, FUNDO COM BRITA, DIMENSÕES INTERNAS: 0,3X0,3X0,3 M. AF_12/2020</t>
  </si>
  <si>
    <t>8.2</t>
  </si>
  <si>
    <t>ESCAVAÇÃO DE VALAS PARA TUBULAÇÃO</t>
  </si>
  <si>
    <t>8.3</t>
  </si>
  <si>
    <t>TUBULAÇÃO ENTERRADA</t>
  </si>
  <si>
    <t>97667</t>
  </si>
  <si>
    <t>ELETRODUTO FLEXÍVEL CORRUGADO, PEAD, DN 50 (1 1/2"), PARA REDE ENTERRADA DE DISTRIBUIÇÃO DE ENERGIA ELÉTRICA - FORNECIMENTO E INSTALAÇÃO. AF_12/2021</t>
  </si>
  <si>
    <t>8.4</t>
  </si>
  <si>
    <t>RECOMPOSIÇÃO DO SOLO</t>
  </si>
  <si>
    <t>94319</t>
  </si>
  <si>
    <t>ATERRO MANUAL DE VALAS COM SOLO ARGILO-ARENOSO E COMPACTAÇÃO MECANIZADA. AF_05/2016</t>
  </si>
  <si>
    <t>8.5</t>
  </si>
  <si>
    <t>ELETRODUTO RÍGIDO</t>
  </si>
  <si>
    <t>91871</t>
  </si>
  <si>
    <t>ELETRODUTO RÍGIDO ROSCÁVEL, PVC, DN 25 MM (3/4"), PARA CIRCUITOS TERMINAIS, INSTALADO EM PAREDE - FORNECIMENTO E INSTALAÇÃO. AF_03/2023</t>
  </si>
  <si>
    <t>8.6</t>
  </si>
  <si>
    <t>ELETRODUTO RÍGIDO - ABRAÇADEIRAS</t>
  </si>
  <si>
    <t>91173</t>
  </si>
  <si>
    <t>FIXAÇÃO DE TUBOS VERTICAIS DE PPR DIÂMETROS MENORES OU IGUAIS A 40 MM COM ABRAÇADEIRA METÁLICA RÍGIDA TIPO D 1/2", FIXADA EM PERFILADO EM ALVENARIA. AF_05/2015</t>
  </si>
  <si>
    <t>8.7</t>
  </si>
  <si>
    <t>ELETRODUTO RÍGIDO - CURVA 180 GRAUS</t>
  </si>
  <si>
    <t>91892</t>
  </si>
  <si>
    <t>CURVA 180 GRAUS PARA ELETRODUTO, PVC, ROSCÁVEL, DN 25 MM (3/4"), PARA CIRCUITOS TERMINAIS, INSTALADA EM FORRO - FORNECIMENTO E INSTALAÇÃO. AF_03/2023</t>
  </si>
  <si>
    <t>8.8</t>
  </si>
  <si>
    <t>CAIXA DE PASSAGEM SOBREPOR</t>
  </si>
  <si>
    <t>100556</t>
  </si>
  <si>
    <t>CAIXA DE PASSAGEM PARA TELEFONE 15X15X10CM (SOBREPOR), FORNECIMENTO E INSTALACAO. AF_11/2019</t>
  </si>
  <si>
    <t>8.9</t>
  </si>
  <si>
    <t>DISJUNTOR</t>
  </si>
  <si>
    <t>93655</t>
  </si>
  <si>
    <t>DISJUNTOR MONOPOLAR TIPO DIN, CORRENTE NOMINAL DE 20A - FORNECIMENTO E INSTALAÇÃO. AF_10/2020</t>
  </si>
  <si>
    <t>8.10</t>
  </si>
  <si>
    <t>POSTE</t>
  </si>
  <si>
    <t>7862
ORSE</t>
  </si>
  <si>
    <t>POSTE CONCRETO DUPLO T (DT) 9/150</t>
  </si>
  <si>
    <t>8.11</t>
  </si>
  <si>
    <t>POSTE - INSTALAÇÃO</t>
  </si>
  <si>
    <t>100578</t>
  </si>
  <si>
    <t>ASSENTAMENTO DE POSTE DE CONCRETO COM COMPRIMENTO NOMINAL DE 9 M, CARGA NOMINAL MENOR OU IGUAL A 1000 DAN, ENGASTAMENTO SIMPLES COM 1,5 M DE SOLO (NÃO INCLUI FORNECIMENTO). AF_11/2019</t>
  </si>
  <si>
    <t>8.12</t>
  </si>
  <si>
    <t>ÂNCORA</t>
  </si>
  <si>
    <t>98463</t>
  </si>
  <si>
    <t>SUPORTE ISOLADOR PARA CORDOALHA DE COBRE - FORNECIMENTO E INSTALAÇÃO. AF_12/2017</t>
  </si>
  <si>
    <t>8.13</t>
  </si>
  <si>
    <t>RELE</t>
  </si>
  <si>
    <t>101632</t>
  </si>
  <si>
    <t>RELÉ FOTOELÉTRICO PARA COMANDO DE ILUMINAÇÃO EXTERNA 1000 W - FORNECIMENTO E INSTALAÇÃO. AF_08/2020</t>
  </si>
  <si>
    <t>8.14</t>
  </si>
  <si>
    <t>ILUMINAÇÃO - FORNECIMENTO E INSTALAÇÃO</t>
  </si>
  <si>
    <t>13793
ORSE</t>
  </si>
  <si>
    <t>REFLETOR SLIM LED 500W DE POTÊNCIA, BRANCO FRIO, 6500K, AUTOVOLT, MARCA G-LIGHT OU SIMILAR</t>
  </si>
  <si>
    <t>8.15</t>
  </si>
  <si>
    <t>CABEAMENTO</t>
  </si>
  <si>
    <t>91931</t>
  </si>
  <si>
    <t>CABO DE COBRE FLEXÍVEL ISOLADO, 6 MM², ANTI-CHAMA 0,6/1,0 KV, PARA CIRCUITOS TERMINAIS - FORNECIMENTO E INSTALAÇÃO. AF_03/2023</t>
  </si>
  <si>
    <t>9</t>
  </si>
  <si>
    <t>ÁREA EXTERNA - CALÇADA/RAMPA</t>
  </si>
  <si>
    <t>9.1</t>
  </si>
  <si>
    <t>LONA PARA BASE - CALÇADA + RAMPA</t>
  </si>
  <si>
    <t>97113</t>
  </si>
  <si>
    <t>APLICAÇÃO DE LONA PLÁSTICA PARA EXECUÇÃO DE PAVIMENTOS DE CONCRETO. AF_04/2022</t>
  </si>
  <si>
    <t>9.2</t>
  </si>
  <si>
    <t>CALÇADA - H=6CM (PERIMETRO DA QUADRA E LIGAÇÃO COM A ACADEMIA)</t>
  </si>
  <si>
    <t>104626</t>
  </si>
  <si>
    <t>EXECUÇÃO DE PASSEIO (CALÇADA) OU PISO DE CONCRETO COM CONCRETO MOLDADO IN LOCO, USINADO
C25, ACABAMENTO CONVENCIONAL, NÃO ARMADO. AF_03/2023</t>
  </si>
  <si>
    <t>9.3</t>
  </si>
  <si>
    <t>CONTENÇÃO - VIGA BALDRAME + ALVENARIA</t>
  </si>
  <si>
    <t>96527</t>
  </si>
  <si>
    <t>ESCAVAÇÃO MANUAL DE VALA PARA VIGA BALDRAME (INCLUINDO ESCAVAÇÃO PARA COLOCAÇÃO DE FÔRMAS). AF_06/2017</t>
  </si>
  <si>
    <t>9.4</t>
  </si>
  <si>
    <t>92419</t>
  </si>
  <si>
    <t>MONTAGEM E DESMONTAGEM DE FÔRMA DE PILARES RETANGULARES E ESTRUTURAS SIMILARES, PÉ-DIREITO SIMPLES, EM CHAPA DE MADEIRA COMPENSADA RESINADA, 4 UTILIZAÇÕES. AF_09/2020</t>
  </si>
  <si>
    <t>9.5</t>
  </si>
  <si>
    <t>9.6</t>
  </si>
  <si>
    <t>9.7</t>
  </si>
  <si>
    <t>94971</t>
  </si>
  <si>
    <t>CONCRETO FCK = 25MPA, TRAÇO 1:2,3:2,7 (EM MASSA SECA DE CIMENTO/ AREIA MÉDIA/ BRITA 1) - PREPARO MECÂNICO COM BETONEIRA 600 L. AF_05/2021</t>
  </si>
  <si>
    <t>9.8</t>
  </si>
  <si>
    <t>9.9</t>
  </si>
  <si>
    <t>9.10</t>
  </si>
  <si>
    <t>9.11</t>
  </si>
  <si>
    <t>9.12</t>
  </si>
  <si>
    <t>ATERRO MANUAL DE VALAS COM SOLO ARGILO-ARENOSO. AF_08/2023</t>
  </si>
  <si>
    <t>9.13</t>
  </si>
  <si>
    <t>97083</t>
  </si>
  <si>
    <t>COMPACTAÇÃO MECÂNICA DE SOLO PARA EXECUÇÃO DE RADIER, PISO DE CONCRETO OU LAJE SOBRE SOLO,
COM COMPACTADOR DE SOLOS A PERCUSSÃO. AF_09/2021</t>
  </si>
  <si>
    <t>9.14</t>
  </si>
  <si>
    <t>9.15</t>
  </si>
  <si>
    <t>9.16</t>
  </si>
  <si>
    <t>RAMPA + PATAMAR</t>
  </si>
  <si>
    <t>94992</t>
  </si>
  <si>
    <t>EXECUÇÃO DE PASSEIO (CALÇADA) OU PISO DE CONCRETO COM CONCRETO MOLDADO IN LOCO, FEITO EM
OBRA, ACABAMENTO CONVENCIONAL, ESPESSURA 6 CM, ARMADO. AF_08/2022</t>
  </si>
  <si>
    <t>9.17</t>
  </si>
  <si>
    <t>GUARDA CORPO FIXADO NA BASE + CORRIMÃO EM DUAS ALTURAS</t>
  </si>
  <si>
    <t>11985
ORSE</t>
  </si>
  <si>
    <t>GUARDA-CORPO H = 1,10M E CORRIMÃO EM TUBO FERRO GALVANIZADO, BARRAS SUPERIORES ALT=0,92M E 0,70M E BARRA INFERIOR, DIAM= 1.1/2", BARRAS VERTICAIS D=3/4" A CADA 0,11M, CURVAS DE AÇO CARBONO. REV 02</t>
  </si>
  <si>
    <t>9.18</t>
  </si>
  <si>
    <t>FUNDO + PINTURA - GUARDA-CORPO E CORRIMÃO - 2 DEMÃOS</t>
  </si>
  <si>
    <t>100725</t>
  </si>
  <si>
    <t>PINTURA COM TINTA ALQUÍDICA DE FUNDO E ACABAMENTO (ESMALTE SINTÉTICO GRAFITE) PULVERIZADA SOBRE SUPERFÍCIES METÁLICAS (EXCETO PERFIL) EXECUTADO EM OBRA (POR DEMÃO). AF_01/2020_PE</t>
  </si>
  <si>
    <t>10</t>
  </si>
  <si>
    <t>ACESSÓRIOS ESPORTIVOS</t>
  </si>
  <si>
    <t>10.1</t>
  </si>
  <si>
    <t>CONJUNTO PARA QUADRA DE VOLEI</t>
  </si>
  <si>
    <t>25399</t>
  </si>
  <si>
    <t>CONJUNTO PARA QUADRA DE  VOLEI COM POSTES EM TUBO DE ACO GALVANIZADO 3", H = *255* CM, PINTURA EM TINTA ESMALTE SINTETICO, REDE DE NYLON COM 2 MM, MALHA 10 X 10 CM E ANTENAS OFICIAIS EM FIBRA DE VIDRO</t>
  </si>
  <si>
    <t>PAR</t>
  </si>
  <si>
    <t>10.2</t>
  </si>
  <si>
    <t>ESPERA DO POSTE</t>
  </si>
  <si>
    <t>10.3</t>
  </si>
  <si>
    <t>90469</t>
  </si>
  <si>
    <t>CHUMBAMENTO LINEAR EM CONTRAPISO PARA RAMAIS/DISTRIBUIÇÃO DE INSTALAÇÕES HIDRÁULICAS COM
DIÂMETROS MAIORES QUE 40 MM E MENORES OU IGUAIS A 75 MM. AF_09/2023</t>
  </si>
  <si>
    <t>11</t>
  </si>
  <si>
    <t>FINALIZAÇÕES</t>
  </si>
  <si>
    <t>11.1</t>
  </si>
  <si>
    <t>LIMPEZA DA OBRA</t>
  </si>
  <si>
    <t>02450
ORSE</t>
  </si>
  <si>
    <t>LIMPEZA GERAL</t>
  </si>
  <si>
    <t>11.2</t>
  </si>
  <si>
    <t>RETIRADA DE ENTULHO</t>
  </si>
  <si>
    <t>00026
ORSE</t>
  </si>
  <si>
    <t>COLETA E CARGA MANUAIS DE ENTULHO</t>
  </si>
  <si>
    <t>11.3</t>
  </si>
  <si>
    <t>TRANSPORTE DE ENTULHO</t>
  </si>
  <si>
    <t>CARGA, MANOBRA E DESCARGA DE ENTULHO EM CAMINHÃO BASCULANTE 10 M³ - CARGA COM ESCAVADEIRA HIDRÁULICA (CAÇAMBA DE 0,80 M³ / 111 HP) E DESCARGA LIVRE (UNIDADE: M3). AF_07/2020</t>
  </si>
  <si>
    <t>COMPOSIÇÕES UENP</t>
  </si>
  <si>
    <t>DRENO ESPINHA DE PEIXE (SEÇÃO 0,50 X 0,80 M), COM TUBO DE PEAD CORRUGADO PERFURADO, DN 100 MM,
ENCHIMENTO COM BRITA, ENVOLVIDO COM MANTA GEOTÊXTIL, INCLUSIVE CONEXÕES. AF_07/2021</t>
  </si>
  <si>
    <t>QNT.</t>
  </si>
  <si>
    <t>MAT. + EQUIP.</t>
  </si>
  <si>
    <t>VALOR UNITÁRIO</t>
  </si>
  <si>
    <t>VALOR TOTAL</t>
  </si>
  <si>
    <t xml:space="preserve">ESCAVAÇÃO MECANIZADA DE VALA COM PROFUNDIDADE ATÉ 1,5 M (MÉDIA MONTANTE E JUSANTE/UMA COMPOSIÇÃO POR TRECHO), RETROESCAV. (0,26 M3), LARGURA DE 0,8 M A 1,5 M, EM SOLO DE 1A CATEGORIA, LOCAIS COM BAIXO NÍVEL DE INTERFERÊNCIA. AF_09/2024 </t>
  </si>
  <si>
    <t xml:space="preserve">SERVENTE COM ENCARGOS COMPLEMENTARES </t>
  </si>
  <si>
    <t xml:space="preserve">PEDREIRO COM ENCARGOS COMPLEMENTARES </t>
  </si>
  <si>
    <t>TUBO DRENO, CORRUGADO, ESPIRALADO, FLEXIVEL, PERFURADO, EM POLIETILENO DE ALTA DENSIDADE (PEAD), DN 100 MM, (4") PARA DRENAGEM - EM ROLO (NORMA DNIT 093/2006 - E.M) DE ALTA DENSIDADE (PEAD), DN *160* MM, (6") PARA DRENAGEM - EM BARRA (NORMA DNIT 093/2006 - EM)</t>
  </si>
  <si>
    <t xml:space="preserve">RETROESCAVADEIRA SOBRE RODAS COM CARREGADEIRA, TRAÇÃO 4X4, POTÊNCIA LÍQ. 88 HP, CAÇAMBA CARREG. CAP. MÍN. 1 M3, CAÇAMBA RETRO CAP. 0,26 M3, PESO OPERACIONAL MÍN. 6.674 KG, PROFUNDIDADE ESCAVAÇÃO MÁX. 4,37 M - CHI DIURNO. AF_06/2014 </t>
  </si>
  <si>
    <t>CHI</t>
  </si>
  <si>
    <t xml:space="preserve">RETROESCAVADEIRA SOBRE RODAS COM CARREGADEIRA, TRAÇÃO 4X4, POTÊNCIA LÍQ. 88 HP, CAÇAMBA CARREG. CAP. MÍN. 1 M3, CAÇAMBA RETRO CAP. 0,26 M3, PESO OPERACIONAL MÍN. 6.674 KG, PROFUNDIDADE ESCAVAÇÃO MÁX. 4,37 M - CHP DIURNO. AF_06/2014 </t>
  </si>
  <si>
    <t>CHP</t>
  </si>
  <si>
    <t xml:space="preserve">PEDRA BRITADA N. 2 (19 A 38 MM) POSTO PEDREIRA/FORNECEDOR, SEM FRETE </t>
  </si>
  <si>
    <t xml:space="preserve">GEOTEXTIL NAO TECIDO AGULHADO DE FILAMENTOS CONTINUOS 100% POLIESTER, RESITENCIA A TRACAO = 14 KN/M </t>
  </si>
  <si>
    <t xml:space="preserve">JUNCAO SIMPLES, PVC, 45 GRAUS, DN 100 X 100 MM, SERIE NORMAL PARA ESGOTO PREDIAL </t>
  </si>
  <si>
    <t>Total</t>
  </si>
  <si>
    <t>DRENO ESPINHA DE PEIXE (SEÇÃO 0,50 X 0,80 M), COM TUBO DE PEAD CORRUGADO PERFURADO, DN 160 MM,
ENCHIMENTO COM BRITA, ENVOLVIDO COM MANTA GEOTÊXTIL, INCLUSIVE CONEXÕES. AF_07/2021</t>
  </si>
  <si>
    <t>TUBO DRENO, CORRUGADO, ESPIRALADO, FLEXIVEL, PERFURADO, EM POLIETILENO
DE ALTA DENSIDADE (PEAD), DN *160* MM, (6") PARA DRENAGEM - EM BARRA
(NORMA DNIT 093/2006 - EM)</t>
  </si>
  <si>
    <t>COMP.03</t>
  </si>
  <si>
    <t>M²</t>
  </si>
  <si>
    <t>02758/ORSE</t>
  </si>
  <si>
    <t>TELA DE NYLON, FIO 30-36 (3,6mm), MALHA 10X10CM</t>
  </si>
  <si>
    <t>ARAME GALVANIZADO 12 BWG, D = 2,76 MM (0,048 KG/M) OU 14 BWG, D = 2,11 MM (0,026 KG/M)</t>
  </si>
  <si>
    <t>LOCACAO DE ANDAIME METALICO TUBULAR DE ENCAIXE, TIPO DE TORRE, CADA PAINEL COM LARGURA DE 1 ATE 1,5 M E ALTURA DE *1,00* M, INCLUINDO DIAGONAL, BARRAS DE LIGACAO, SAPATAS OU RODIZIOS E DEMAIS ITENS NECESSARIOS A MONTAGEM (NAO INCLUI INSTALACAO)</t>
  </si>
  <si>
    <t>MXMÊS</t>
  </si>
  <si>
    <t>PEDREIRO COM ENCARGOS COMPLEMENTARES</t>
  </si>
  <si>
    <t>SERVENTE COM ENCARGOS COMPLEMENTARES</t>
  </si>
  <si>
    <t>CRONOGRAMA FÍSICO- FINANCEIRO</t>
  </si>
  <si>
    <t>SERVIÇO/LOCAL</t>
  </si>
  <si>
    <t>MÊS 1</t>
  </si>
  <si>
    <t>MÊS 2</t>
  </si>
  <si>
    <t>MÊS 3</t>
  </si>
  <si>
    <t>Valores</t>
  </si>
  <si>
    <t>%</t>
  </si>
  <si>
    <t>R$</t>
  </si>
  <si>
    <t>R$ parcial (valor período)</t>
  </si>
  <si>
    <t>%_parcial  (período)</t>
  </si>
  <si>
    <t>R$_ acumulado</t>
  </si>
  <si>
    <t>%_acumulado</t>
  </si>
  <si>
    <t xml:space="preserve">COMPOSIÇÃO DO BDI </t>
  </si>
  <si>
    <t>CUSTO TOTAL DO SERVIÇO (R$)</t>
  </si>
  <si>
    <t>DISCRIMINAÇÃO</t>
  </si>
  <si>
    <t>VALOR</t>
  </si>
  <si>
    <t>TAXA (%)</t>
  </si>
  <si>
    <t>OBSERVAÇÃO</t>
  </si>
  <si>
    <t>SITUAÇÃO DO INTERVALO ADMISSÍVEL</t>
  </si>
  <si>
    <t>PARCELAS DO BDI (%)</t>
  </si>
  <si>
    <t>1 QUARTIL</t>
  </si>
  <si>
    <t>MÉDIO</t>
  </si>
  <si>
    <t>3 QUARTIL</t>
  </si>
  <si>
    <t>AC – ADMINISTRAÇÃO CENTRAL</t>
  </si>
  <si>
    <t>OK</t>
  </si>
  <si>
    <t>SG – SEGUROS + GARANTIA</t>
  </si>
  <si>
    <t>R – RISCOS</t>
  </si>
  <si>
    <t>DF – DESPESAS FINANCEIRAS</t>
  </si>
  <si>
    <t>L – LUCRO BRUTO</t>
  </si>
  <si>
    <t>I – IMPOSTOS</t>
  </si>
  <si>
    <t>FÓRMULA DO BDI DE ACORDO COM ACÓRDÃO 2.369/2011-TCU- PLENÁRIO</t>
  </si>
  <si>
    <t>PIS</t>
  </si>
  <si>
    <t>COFINS</t>
  </si>
  <si>
    <t>ISS (CONFORME LEGISLAÇÃO MUNICIPAL)</t>
  </si>
  <si>
    <t>CONTRIB. PREVIDÊNCIA SOBRE RECEITA BRUTA – CPRB</t>
  </si>
  <si>
    <t>TOTAL DO BDI (R$)</t>
  </si>
  <si>
    <t>PREÇO DE VENDA (R$)</t>
  </si>
  <si>
    <t>ONDE:</t>
  </si>
  <si>
    <t>BDI (%)</t>
  </si>
  <si>
    <t>AC : TAXA DE ADMINISTRAÇÃO CENTRAL</t>
  </si>
  <si>
    <t>S: TAXA DE SEGURO</t>
  </si>
  <si>
    <t>G: TAXA DE GARANTIAS</t>
  </si>
  <si>
    <t>R: TAXA DE RISCOS</t>
  </si>
  <si>
    <t>DF: TAXA DE DESPESAS</t>
  </si>
  <si>
    <t>L: TAXA DE LUCRO</t>
  </si>
  <si>
    <t>I: TAXA DE INCIDÊNCIA DE IMPOSTOS (PIS, COFINS, ISS, CPRB)</t>
  </si>
  <si>
    <t>COMPOSIÇÃO DO BDI REDUZIDO</t>
  </si>
  <si>
    <t>Parâmetros do Acórdão 2.622/2013 - Plenário</t>
  </si>
  <si>
    <t>Sem CPRB</t>
  </si>
  <si>
    <t>Com CPRB</t>
  </si>
  <si>
    <r>
      <rPr>
        <rFont val="Calibri"/>
        <b/>
        <color theme="1"/>
        <sz val="11.0"/>
      </rPr>
      <t>OBS:</t>
    </r>
    <r>
      <rPr>
        <rFont val="Calibri"/>
        <b/>
        <color rgb="FF000000"/>
        <sz val="11.0"/>
      </rPr>
      <t xml:space="preserve"> Para o BDI reduzido, considerou-se nulo o ISS e uma parcela reduzida para administração central e lucro para remunerar os custos inerentes às aquisições e armazenamento por parte da empresa contratada, por isso o valor da taxa de BDI é menor do que a que foi adotada para o restante do orçamento da obra. 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</si>
</sst>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[$R$-416]\ #,##0.00;[RED]\-[$R$-416]\ #,##0.00"/>
    <numFmt numFmtId="165" formatCode="[$R$ -416]#,##0.00"/>
    <numFmt numFmtId="166" formatCode="[$R$-416]\ #,##0.00;[Red]\-[$R$-416]\ #,##0.00"/>
    <numFmt numFmtId="167" formatCode="0.000%"/>
    <numFmt numFmtId="168" formatCode="0.0%"/>
    <numFmt numFmtId="169" formatCode="_-&quot;R$ &quot;* #,##0.00_-;&quot;-R$ &quot;* #,##0.00_-;_-&quot;R$ &quot;* \-??_-;_-@"/>
    <numFmt numFmtId="170" formatCode="D\.M"/>
  </numFmts>
  <fonts count="28">
    <font>
      <sz val="10.0"/>
      <color rgb="FF000000"/>
      <name val="Arial"/>
      <scheme val="minor"/>
    </font>
    <font>
      <sz val="10.0"/>
      <color rgb="FF000000"/>
      <name val="Calibri"/>
    </font>
    <font/>
    <font>
      <b/>
      <sz val="10.0"/>
      <color rgb="FF000000"/>
      <name val="Calibri"/>
    </font>
    <font>
      <b/>
      <sz val="12.0"/>
      <color rgb="FF345168"/>
      <name val="Calibri"/>
    </font>
    <font>
      <sz val="12.0"/>
      <color rgb="FF000000"/>
      <name val="Calibri"/>
    </font>
    <font>
      <color theme="1"/>
      <name val="Arial"/>
    </font>
    <font>
      <b/>
      <sz val="12.0"/>
      <color rgb="FF000000"/>
      <name val="Calibri"/>
    </font>
    <font>
      <sz val="11.0"/>
      <color rgb="FF000000"/>
      <name val="Calibri"/>
    </font>
    <font>
      <sz val="8.0"/>
      <color rgb="FF000000"/>
      <name val="Calibri"/>
    </font>
    <font>
      <b/>
      <sz val="12.0"/>
      <color rgb="FFFFFFFF"/>
      <name val="Calibri"/>
    </font>
    <font>
      <sz val="12.0"/>
      <color rgb="FFFFFFFF"/>
      <name val="Calibri"/>
    </font>
    <font>
      <color theme="1"/>
      <name val="Calibri"/>
    </font>
    <font>
      <i/>
      <color theme="1"/>
      <name val="Calibri"/>
    </font>
    <font>
      <b/>
      <color theme="1"/>
      <name val="Calibri"/>
    </font>
    <font>
      <sz val="10.0"/>
      <color theme="1"/>
      <name val="Calibri"/>
    </font>
    <font>
      <sz val="10.0"/>
      <color rgb="FF000000"/>
      <name val="Arial"/>
    </font>
    <font>
      <color theme="1"/>
      <name val="Arial"/>
      <scheme val="minor"/>
    </font>
    <font>
      <b/>
      <sz val="14.0"/>
      <color rgb="FFFFFFFF"/>
      <name val="Calibri"/>
    </font>
    <font>
      <b/>
      <sz val="8.0"/>
      <color theme="1"/>
      <name val="Calibri"/>
    </font>
    <font>
      <sz val="8.0"/>
      <color theme="1"/>
      <name val="Calibri"/>
    </font>
    <font>
      <i/>
      <sz val="8.0"/>
      <color theme="1"/>
      <name val="Calibri"/>
    </font>
    <font>
      <sz val="10.0"/>
      <color rgb="FF345168"/>
      <name val="Calibri"/>
    </font>
    <font>
      <b/>
      <sz val="10.0"/>
      <color rgb="FFFFFFFF"/>
      <name val="Calibri"/>
    </font>
    <font>
      <b/>
      <sz val="8.0"/>
      <color rgb="FF000000"/>
      <name val="Calibri"/>
    </font>
    <font>
      <sz val="8.0"/>
      <color rgb="FF000000"/>
      <name val="Arial"/>
    </font>
    <font>
      <b/>
      <sz val="8.0"/>
      <color rgb="FF000000"/>
      <name val="Arial"/>
    </font>
    <font>
      <b/>
      <sz val="11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345168"/>
        <bgColor rgb="FF345168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DDDDD"/>
        <bgColor rgb="FFDDDDDD"/>
      </patternFill>
    </fill>
    <fill>
      <patternFill patternType="solid">
        <fgColor rgb="FFD9D9D9"/>
        <bgColor rgb="FFD9D9D9"/>
      </patternFill>
    </fill>
  </fills>
  <borders count="30">
    <border/>
    <border>
      <left/>
      <top/>
      <bottom/>
    </border>
    <border>
      <top/>
      <bottom/>
    </border>
    <border>
      <left style="thin">
        <color rgb="FFFFFFFF"/>
      </lef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</border>
    <border>
      <right style="thin">
        <color rgb="FFFFFFFF"/>
      </right>
    </border>
    <border>
      <left style="thin">
        <color rgb="FFFFF2CC"/>
      </left>
      <right style="thin">
        <color rgb="FFFFF2CC"/>
      </right>
      <top style="thin">
        <color rgb="FFFFF2CC"/>
      </top>
      <bottom style="thin">
        <color rgb="FFFFF2CC"/>
      </bottom>
    </border>
    <border>
      <left style="thin">
        <color rgb="FFFFF2CC"/>
      </left>
      <top style="thin">
        <color rgb="FFFFF2CC"/>
      </top>
      <bottom style="thin">
        <color rgb="FFFFF2CC"/>
      </bottom>
    </border>
    <border>
      <right style="thin">
        <color rgb="FFFFF2CC"/>
      </right>
      <top style="thin">
        <color rgb="FFFFF2CC"/>
      </top>
      <bottom style="thin">
        <color rgb="FFFFF2CC"/>
      </bottom>
    </border>
    <border>
      <left style="thin">
        <color rgb="FFFFFFFF"/>
      </left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266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shrinkToFit="0" vertical="center" wrapText="0"/>
    </xf>
    <xf borderId="2" fillId="0" fontId="2" numFmtId="0" xfId="0" applyBorder="1" applyFont="1"/>
    <xf borderId="0" fillId="0" fontId="3" numFmtId="0" xfId="0" applyAlignment="1" applyFont="1">
      <alignment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49" xfId="0" applyAlignment="1" applyFont="1" applyNumberFormat="1">
      <alignment horizontal="center" shrinkToFit="0" vertical="center" wrapText="0"/>
    </xf>
    <xf borderId="3" fillId="0" fontId="1" numFmtId="49" xfId="0" applyAlignment="1" applyBorder="1" applyFont="1" applyNumberFormat="1">
      <alignment horizontal="left" shrinkToFit="0" vertical="center" wrapText="1"/>
    </xf>
    <xf borderId="4" fillId="0" fontId="2" numFmtId="0" xfId="0" applyBorder="1" applyFont="1"/>
    <xf borderId="5" fillId="0" fontId="4" numFmtId="0" xfId="0" applyAlignment="1" applyBorder="1" applyFont="1">
      <alignment horizontal="center" shrinkToFit="0" vertical="center" wrapText="1"/>
    </xf>
    <xf borderId="6" fillId="0" fontId="2" numFmtId="0" xfId="0" applyBorder="1" applyFont="1"/>
    <xf borderId="7" fillId="0" fontId="2" numFmtId="0" xfId="0" applyBorder="1" applyFont="1"/>
    <xf borderId="0" fillId="0" fontId="1" numFmtId="0" xfId="0" applyAlignment="1" applyFont="1">
      <alignment horizontal="center" shrinkToFit="0" vertical="center" wrapText="0"/>
    </xf>
    <xf borderId="8" fillId="0" fontId="2" numFmtId="0" xfId="0" applyBorder="1" applyFont="1"/>
    <xf borderId="9" fillId="0" fontId="2" numFmtId="0" xfId="0" applyBorder="1" applyFont="1"/>
    <xf borderId="5" fillId="0" fontId="1" numFmtId="0" xfId="0" applyAlignment="1" applyBorder="1" applyFont="1">
      <alignment horizontal="center" shrinkToFit="0" vertical="center" wrapText="1"/>
    </xf>
    <xf borderId="10" fillId="3" fontId="5" numFmtId="164" xfId="0" applyAlignment="1" applyBorder="1" applyFill="1" applyFont="1" applyNumberFormat="1">
      <alignment shrinkToFit="0" vertical="center" wrapText="0"/>
    </xf>
    <xf borderId="10" fillId="3" fontId="5" numFmtId="10" xfId="0" applyAlignment="1" applyBorder="1" applyFont="1" applyNumberFormat="1">
      <alignment horizontal="right" shrinkToFit="0" vertical="center" wrapText="0"/>
    </xf>
    <xf borderId="5" fillId="0" fontId="4" numFmtId="0" xfId="0" applyAlignment="1" applyBorder="1" applyFont="1">
      <alignment horizontal="center" readingOrder="0" shrinkToFit="0" vertical="center" wrapText="1"/>
    </xf>
    <xf borderId="11" fillId="3" fontId="5" numFmtId="0" xfId="0" applyAlignment="1" applyBorder="1" applyFont="1">
      <alignment readingOrder="0" shrinkToFit="0" vertical="center" wrapText="0"/>
    </xf>
    <xf borderId="12" fillId="3" fontId="5" numFmtId="10" xfId="0" applyAlignment="1" applyBorder="1" applyFont="1" applyNumberFormat="1">
      <alignment readingOrder="0" shrinkToFit="0" vertical="center" wrapText="0"/>
    </xf>
    <xf borderId="5" fillId="4" fontId="1" numFmtId="0" xfId="0" applyAlignment="1" applyBorder="1" applyFill="1" applyFont="1">
      <alignment horizontal="center" readingOrder="0" shrinkToFit="0" vertical="center" wrapText="1"/>
    </xf>
    <xf borderId="0" fillId="0" fontId="6" numFmtId="0" xfId="0" applyAlignment="1" applyFont="1">
      <alignment vertical="center"/>
    </xf>
    <xf borderId="10" fillId="3" fontId="7" numFmtId="164" xfId="0" applyAlignment="1" applyBorder="1" applyFont="1" applyNumberFormat="1">
      <alignment shrinkToFit="0" vertical="center" wrapText="0"/>
    </xf>
    <xf borderId="10" fillId="3" fontId="5" numFmtId="164" xfId="0" applyAlignment="1" applyBorder="1" applyFont="1" applyNumberFormat="1">
      <alignment horizontal="right" shrinkToFit="0" vertical="center" wrapText="0"/>
    </xf>
    <xf borderId="5" fillId="0" fontId="1" numFmtId="0" xfId="0" applyAlignment="1" applyBorder="1" applyFont="1">
      <alignment horizontal="center" readingOrder="0" shrinkToFit="0" vertical="center" wrapText="1"/>
    </xf>
    <xf borderId="0" fillId="0" fontId="3" numFmtId="165" xfId="0" applyAlignment="1" applyFont="1" applyNumberFormat="1">
      <alignment horizontal="center" shrinkToFit="0" vertical="center" wrapText="0"/>
    </xf>
    <xf borderId="5" fillId="0" fontId="8" numFmtId="0" xfId="0" applyAlignment="1" applyBorder="1" applyFont="1">
      <alignment horizontal="center" readingOrder="0" shrinkToFit="0" vertical="center" wrapText="1"/>
    </xf>
    <xf borderId="0" fillId="0" fontId="1" numFmtId="4" xfId="0" applyAlignment="1" applyFont="1" applyNumberFormat="1">
      <alignment shrinkToFit="0" vertical="center" wrapText="0"/>
    </xf>
    <xf borderId="13" fillId="0" fontId="2" numFmtId="0" xfId="0" applyBorder="1" applyFont="1"/>
    <xf borderId="14" fillId="0" fontId="2" numFmtId="0" xfId="0" applyBorder="1" applyFont="1"/>
    <xf borderId="5" fillId="4" fontId="9" numFmtId="0" xfId="0" applyAlignment="1" applyBorder="1" applyFont="1">
      <alignment horizontal="center" readingOrder="0" shrinkToFit="0" vertical="center" wrapText="1"/>
    </xf>
    <xf borderId="15" fillId="2" fontId="10" numFmtId="49" xfId="0" applyAlignment="1" applyBorder="1" applyFont="1" applyNumberFormat="1">
      <alignment horizontal="center" shrinkToFit="0" vertical="center" wrapText="0"/>
    </xf>
    <xf borderId="15" fillId="2" fontId="10" numFmtId="49" xfId="0" applyAlignment="1" applyBorder="1" applyFont="1" applyNumberFormat="1">
      <alignment horizontal="center" shrinkToFit="0" vertical="center" wrapText="1"/>
    </xf>
    <xf borderId="15" fillId="2" fontId="10" numFmtId="0" xfId="0" applyAlignment="1" applyBorder="1" applyFont="1">
      <alignment horizontal="center" shrinkToFit="0" vertical="center" wrapText="1"/>
    </xf>
    <xf borderId="15" fillId="2" fontId="10" numFmtId="0" xfId="0" applyAlignment="1" applyBorder="1" applyFont="1">
      <alignment horizontal="center" shrinkToFit="0" vertical="center" wrapText="0"/>
    </xf>
    <xf borderId="15" fillId="2" fontId="10" numFmtId="2" xfId="0" applyAlignment="1" applyBorder="1" applyFont="1" applyNumberFormat="1">
      <alignment horizontal="center" shrinkToFit="0" vertical="center" wrapText="0"/>
    </xf>
    <xf borderId="16" fillId="2" fontId="10" numFmtId="0" xfId="0" applyAlignment="1" applyBorder="1" applyFont="1">
      <alignment horizontal="center" shrinkToFit="0" vertical="center" wrapText="0"/>
    </xf>
    <xf borderId="17" fillId="0" fontId="2" numFmtId="0" xfId="0" applyBorder="1" applyFont="1"/>
    <xf borderId="18" fillId="0" fontId="2" numFmtId="0" xfId="0" applyBorder="1" applyFont="1"/>
    <xf borderId="15" fillId="2" fontId="11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0"/>
    </xf>
    <xf borderId="19" fillId="0" fontId="2" numFmtId="0" xfId="0" applyBorder="1" applyFont="1"/>
    <xf borderId="20" fillId="2" fontId="10" numFmtId="0" xfId="0" applyAlignment="1" applyBorder="1" applyFont="1">
      <alignment horizontal="center" shrinkToFit="0" vertical="center" wrapText="0"/>
    </xf>
    <xf borderId="20" fillId="3" fontId="3" numFmtId="49" xfId="0" applyAlignment="1" applyBorder="1" applyFont="1" applyNumberFormat="1">
      <alignment horizontal="center" shrinkToFit="0" vertical="center" wrapText="0"/>
    </xf>
    <xf borderId="16" fillId="3" fontId="3" numFmtId="49" xfId="0" applyAlignment="1" applyBorder="1" applyFont="1" applyNumberFormat="1">
      <alignment horizontal="left" readingOrder="0" shrinkToFit="0" vertical="center" wrapText="1"/>
    </xf>
    <xf borderId="20" fillId="3" fontId="3" numFmtId="0" xfId="0" applyAlignment="1" applyBorder="1" applyFont="1">
      <alignment horizontal="left" shrinkToFit="0" vertical="center" wrapText="1"/>
    </xf>
    <xf borderId="20" fillId="3" fontId="3" numFmtId="0" xfId="0" applyAlignment="1" applyBorder="1" applyFont="1">
      <alignment horizontal="left" shrinkToFit="0" vertical="center" wrapText="0"/>
    </xf>
    <xf borderId="20" fillId="3" fontId="3" numFmtId="4" xfId="0" applyAlignment="1" applyBorder="1" applyFont="1" applyNumberFormat="1">
      <alignment horizontal="left" shrinkToFit="0" vertical="center" wrapText="0"/>
    </xf>
    <xf borderId="20" fillId="3" fontId="3" numFmtId="165" xfId="0" applyAlignment="1" applyBorder="1" applyFont="1" applyNumberFormat="1">
      <alignment horizontal="center" shrinkToFit="0" vertical="center" wrapText="0"/>
    </xf>
    <xf borderId="0" fillId="0" fontId="3" numFmtId="165" xfId="0" applyAlignment="1" applyFont="1" applyNumberFormat="1">
      <alignment horizontal="left" shrinkToFit="0" vertical="center" wrapText="0"/>
    </xf>
    <xf borderId="0" fillId="0" fontId="3" numFmtId="0" xfId="0" applyAlignment="1" applyFont="1">
      <alignment horizontal="left" shrinkToFit="0" vertical="center" wrapText="0"/>
    </xf>
    <xf borderId="20" fillId="4" fontId="12" numFmtId="49" xfId="0" applyAlignment="1" applyBorder="1" applyFont="1" applyNumberFormat="1">
      <alignment horizontal="center" shrinkToFit="0" vertical="center" wrapText="1"/>
    </xf>
    <xf borderId="20" fillId="4" fontId="12" numFmtId="49" xfId="0" applyAlignment="1" applyBorder="1" applyFont="1" applyNumberFormat="1">
      <alignment shrinkToFit="0" vertical="center" wrapText="1"/>
    </xf>
    <xf borderId="20" fillId="4" fontId="13" numFmtId="49" xfId="0" applyAlignment="1" applyBorder="1" applyFont="1" applyNumberFormat="1">
      <alignment horizontal="center" shrinkToFit="0" vertical="center" wrapText="1"/>
    </xf>
    <xf borderId="20" fillId="4" fontId="12" numFmtId="49" xfId="0" applyAlignment="1" applyBorder="1" applyFont="1" applyNumberFormat="1">
      <alignment horizontal="center" readingOrder="0" shrinkToFit="0" vertical="center" wrapText="1"/>
    </xf>
    <xf borderId="20" fillId="4" fontId="12" numFmtId="2" xfId="0" applyAlignment="1" applyBorder="1" applyFont="1" applyNumberFormat="1">
      <alignment horizontal="center" readingOrder="0" vertical="center"/>
    </xf>
    <xf borderId="20" fillId="4" fontId="12" numFmtId="166" xfId="0" applyAlignment="1" applyBorder="1" applyFont="1" applyNumberFormat="1">
      <alignment horizontal="center" readingOrder="0" vertical="center"/>
    </xf>
    <xf borderId="20" fillId="4" fontId="12" numFmtId="166" xfId="0" applyAlignment="1" applyBorder="1" applyFont="1" applyNumberFormat="1">
      <alignment horizontal="center" shrinkToFit="0" vertical="center" wrapText="1"/>
    </xf>
    <xf borderId="0" fillId="4" fontId="6" numFmtId="165" xfId="0" applyAlignment="1" applyFont="1" applyNumberFormat="1">
      <alignment vertical="center"/>
    </xf>
    <xf borderId="0" fillId="4" fontId="12" numFmtId="2" xfId="0" applyAlignment="1" applyFont="1" applyNumberFormat="1">
      <alignment horizontal="center" shrinkToFit="0" vertical="center" wrapText="1"/>
    </xf>
    <xf borderId="0" fillId="4" fontId="14" numFmtId="164" xfId="0" applyAlignment="1" applyFont="1" applyNumberFormat="1">
      <alignment horizontal="center" shrinkToFit="0" vertical="center" wrapText="1"/>
    </xf>
    <xf borderId="0" fillId="4" fontId="14" numFmtId="10" xfId="0" applyAlignment="1" applyFont="1" applyNumberFormat="1">
      <alignment horizontal="center" shrinkToFit="0" vertical="center" wrapText="1"/>
    </xf>
    <xf borderId="0" fillId="4" fontId="6" numFmtId="165" xfId="0" applyAlignment="1" applyFont="1" applyNumberFormat="1">
      <alignment vertical="center"/>
    </xf>
    <xf borderId="0" fillId="4" fontId="6" numFmtId="2" xfId="0" applyAlignment="1" applyFont="1" applyNumberFormat="1">
      <alignment vertical="center"/>
    </xf>
    <xf borderId="0" fillId="0" fontId="14" numFmtId="165" xfId="0" applyAlignment="1" applyFont="1" applyNumberFormat="1">
      <alignment horizontal="center" vertical="center"/>
    </xf>
    <xf borderId="0" fillId="0" fontId="14" numFmtId="10" xfId="0" applyAlignment="1" applyFont="1" applyNumberFormat="1">
      <alignment horizontal="center" vertical="center"/>
    </xf>
    <xf borderId="20" fillId="4" fontId="3" numFmtId="49" xfId="0" applyAlignment="1" applyBorder="1" applyFont="1" applyNumberFormat="1">
      <alignment horizontal="center" shrinkToFit="0" vertical="center" wrapText="0"/>
    </xf>
    <xf borderId="20" fillId="4" fontId="3" numFmtId="49" xfId="0" applyAlignment="1" applyBorder="1" applyFont="1" applyNumberFormat="1">
      <alignment horizontal="left" shrinkToFit="0" vertical="center" wrapText="1"/>
    </xf>
    <xf borderId="20" fillId="4" fontId="3" numFmtId="0" xfId="0" applyAlignment="1" applyBorder="1" applyFont="1">
      <alignment horizontal="left" shrinkToFit="0" vertical="center" wrapText="1"/>
    </xf>
    <xf borderId="20" fillId="4" fontId="3" numFmtId="0" xfId="0" applyAlignment="1" applyBorder="1" applyFont="1">
      <alignment horizontal="left" shrinkToFit="0" vertical="center" wrapText="0"/>
    </xf>
    <xf borderId="20" fillId="4" fontId="3" numFmtId="4" xfId="0" applyAlignment="1" applyBorder="1" applyFont="1" applyNumberFormat="1">
      <alignment horizontal="left" shrinkToFit="0" vertical="center" wrapText="0"/>
    </xf>
    <xf borderId="20" fillId="4" fontId="3" numFmtId="165" xfId="0" applyAlignment="1" applyBorder="1" applyFont="1" applyNumberFormat="1">
      <alignment horizontal="center" shrinkToFit="0" vertical="center" wrapText="0"/>
    </xf>
    <xf borderId="0" fillId="4" fontId="3" numFmtId="165" xfId="0" applyAlignment="1" applyFont="1" applyNumberFormat="1">
      <alignment horizontal="left" shrinkToFit="0" vertical="center" wrapText="0"/>
    </xf>
    <xf borderId="0" fillId="4" fontId="3" numFmtId="0" xfId="0" applyAlignment="1" applyFont="1">
      <alignment horizontal="left" shrinkToFit="0" vertical="center" wrapText="0"/>
    </xf>
    <xf borderId="20" fillId="3" fontId="3" numFmtId="49" xfId="0" applyAlignment="1" applyBorder="1" applyFont="1" applyNumberFormat="1">
      <alignment horizontal="center" readingOrder="0" shrinkToFit="0" vertical="center" wrapText="0"/>
    </xf>
    <xf borderId="20" fillId="0" fontId="12" numFmtId="49" xfId="0" applyAlignment="1" applyBorder="1" applyFont="1" applyNumberFormat="1">
      <alignment horizontal="center" shrinkToFit="0" vertical="center" wrapText="1"/>
    </xf>
    <xf borderId="20" fillId="0" fontId="13" numFmtId="49" xfId="0" applyAlignment="1" applyBorder="1" applyFont="1" applyNumberFormat="1">
      <alignment shrinkToFit="0" vertical="center" wrapText="1"/>
    </xf>
    <xf borderId="20" fillId="0" fontId="13" numFmtId="49" xfId="0" applyAlignment="1" applyBorder="1" applyFont="1" applyNumberFormat="1">
      <alignment horizontal="center" shrinkToFit="0" vertical="center" wrapText="1"/>
    </xf>
    <xf borderId="20" fillId="0" fontId="12" numFmtId="49" xfId="0" applyAlignment="1" applyBorder="1" applyFont="1" applyNumberFormat="1">
      <alignment shrinkToFit="0" vertical="center" wrapText="1"/>
    </xf>
    <xf borderId="20" fillId="0" fontId="12" numFmtId="2" xfId="0" applyAlignment="1" applyBorder="1" applyFont="1" applyNumberFormat="1">
      <alignment horizontal="center" readingOrder="0" vertical="center"/>
    </xf>
    <xf borderId="20" fillId="0" fontId="12" numFmtId="166" xfId="0" applyAlignment="1" applyBorder="1" applyFont="1" applyNumberFormat="1">
      <alignment horizontal="center" readingOrder="0" vertical="center"/>
    </xf>
    <xf borderId="20" fillId="0" fontId="12" numFmtId="166" xfId="0" applyAlignment="1" applyBorder="1" applyFont="1" applyNumberFormat="1">
      <alignment horizontal="center" shrinkToFit="0" vertical="center" wrapText="1"/>
    </xf>
    <xf borderId="0" fillId="4" fontId="12" numFmtId="0" xfId="0" applyAlignment="1" applyFont="1">
      <alignment vertical="center"/>
    </xf>
    <xf borderId="0" fillId="4" fontId="12" numFmtId="166" xfId="0" applyAlignment="1" applyFont="1" applyNumberFormat="1">
      <alignment vertical="center"/>
    </xf>
    <xf borderId="0" fillId="4" fontId="12" numFmtId="167" xfId="0" applyAlignment="1" applyFont="1" applyNumberFormat="1">
      <alignment vertical="center"/>
    </xf>
    <xf borderId="0" fillId="4" fontId="1" numFmtId="0" xfId="0" applyAlignment="1" applyFont="1">
      <alignment shrinkToFit="0" vertical="center" wrapText="0"/>
    </xf>
    <xf borderId="20" fillId="0" fontId="13" numFmtId="49" xfId="0" applyAlignment="1" applyBorder="1" applyFont="1" applyNumberFormat="1">
      <alignment horizontal="center" readingOrder="0" shrinkToFit="0" vertical="center" wrapText="1"/>
    </xf>
    <xf borderId="20" fillId="0" fontId="12" numFmtId="49" xfId="0" applyAlignment="1" applyBorder="1" applyFont="1" applyNumberFormat="1">
      <alignment readingOrder="0" shrinkToFit="0" vertical="center" wrapText="1"/>
    </xf>
    <xf borderId="20" fillId="0" fontId="12" numFmtId="49" xfId="0" applyAlignment="1" applyBorder="1" applyFont="1" applyNumberFormat="1">
      <alignment horizontal="center" readingOrder="0" shrinkToFit="0" vertical="center" wrapText="1"/>
    </xf>
    <xf borderId="0" fillId="4" fontId="12" numFmtId="165" xfId="0" applyAlignment="1" applyFont="1" applyNumberFormat="1">
      <alignment vertical="center"/>
    </xf>
    <xf borderId="0" fillId="4" fontId="12" numFmtId="10" xfId="0" applyAlignment="1" applyFont="1" applyNumberFormat="1">
      <alignment vertical="center"/>
    </xf>
    <xf borderId="21" fillId="0" fontId="13" numFmtId="49" xfId="0" applyAlignment="1" applyBorder="1" applyFont="1" applyNumberFormat="1">
      <alignment shrinkToFit="0" vertical="center" wrapText="1"/>
    </xf>
    <xf borderId="21" fillId="0" fontId="13" numFmtId="49" xfId="0" applyAlignment="1" applyBorder="1" applyFont="1" applyNumberFormat="1">
      <alignment horizontal="center" shrinkToFit="0" vertical="center" wrapText="1"/>
    </xf>
    <xf borderId="21" fillId="0" fontId="12" numFmtId="49" xfId="0" applyAlignment="1" applyBorder="1" applyFont="1" applyNumberFormat="1">
      <alignment shrinkToFit="0" vertical="center" wrapText="1"/>
    </xf>
    <xf borderId="21" fillId="0" fontId="12" numFmtId="49" xfId="0" applyAlignment="1" applyBorder="1" applyFont="1" applyNumberFormat="1">
      <alignment horizontal="center" shrinkToFit="0" vertical="center" wrapText="1"/>
    </xf>
    <xf borderId="21" fillId="4" fontId="12" numFmtId="2" xfId="0" applyAlignment="1" applyBorder="1" applyFont="1" applyNumberFormat="1">
      <alignment horizontal="center" readingOrder="0" vertical="center"/>
    </xf>
    <xf borderId="21" fillId="0" fontId="12" numFmtId="166" xfId="0" applyAlignment="1" applyBorder="1" applyFont="1" applyNumberFormat="1">
      <alignment horizontal="center" readingOrder="0" vertical="center"/>
    </xf>
    <xf borderId="21" fillId="0" fontId="12" numFmtId="166" xfId="0" applyAlignment="1" applyBorder="1" applyFont="1" applyNumberFormat="1">
      <alignment horizontal="center" shrinkToFit="0" vertical="center" wrapText="1"/>
    </xf>
    <xf borderId="21" fillId="0" fontId="12" numFmtId="2" xfId="0" applyAlignment="1" applyBorder="1" applyFont="1" applyNumberFormat="1">
      <alignment horizontal="center" readingOrder="0" vertical="center"/>
    </xf>
    <xf borderId="16" fillId="3" fontId="3" numFmtId="49" xfId="0" applyAlignment="1" applyBorder="1" applyFont="1" applyNumberFormat="1">
      <alignment horizontal="left" shrinkToFit="0" vertical="center" wrapText="1"/>
    </xf>
    <xf borderId="20" fillId="4" fontId="1" numFmtId="49" xfId="0" applyAlignment="1" applyBorder="1" applyFont="1" applyNumberFormat="1">
      <alignment horizontal="center" readingOrder="0" shrinkToFit="0" vertical="center" wrapText="0"/>
    </xf>
    <xf borderId="20" fillId="4" fontId="1" numFmtId="49" xfId="0" applyAlignment="1" applyBorder="1" applyFont="1" applyNumberFormat="1">
      <alignment horizontal="left" readingOrder="0" shrinkToFit="0" vertical="center" wrapText="1"/>
    </xf>
    <xf borderId="20" fillId="4" fontId="1" numFmtId="49" xfId="0" applyAlignment="1" applyBorder="1" applyFont="1" applyNumberFormat="1">
      <alignment horizontal="center" readingOrder="0" shrinkToFit="0" vertical="center" wrapText="1"/>
    </xf>
    <xf borderId="20" fillId="0" fontId="1" numFmtId="0" xfId="0" applyAlignment="1" applyBorder="1" applyFont="1">
      <alignment readingOrder="0" shrinkToFit="0" vertical="center" wrapText="1"/>
    </xf>
    <xf borderId="20" fillId="4" fontId="1" numFmtId="0" xfId="0" applyAlignment="1" applyBorder="1" applyFont="1">
      <alignment horizontal="center" readingOrder="0" shrinkToFit="0" vertical="center" wrapText="0"/>
    </xf>
    <xf borderId="20" fillId="0" fontId="1" numFmtId="4" xfId="0" applyAlignment="1" applyBorder="1" applyFont="1" applyNumberFormat="1">
      <alignment horizontal="center" readingOrder="0" shrinkToFit="0" vertical="center" wrapText="0"/>
    </xf>
    <xf borderId="20" fillId="0" fontId="1" numFmtId="165" xfId="0" applyAlignment="1" applyBorder="1" applyFont="1" applyNumberFormat="1">
      <alignment horizontal="center" readingOrder="0" shrinkToFit="0" vertical="center" wrapText="0"/>
    </xf>
    <xf borderId="0" fillId="4" fontId="3" numFmtId="0" xfId="0" applyAlignment="1" applyFont="1">
      <alignment shrinkToFit="0" vertical="center" wrapText="0"/>
    </xf>
    <xf borderId="0" fillId="4" fontId="1" numFmtId="10" xfId="0" applyAlignment="1" applyFont="1" applyNumberFormat="1">
      <alignment shrinkToFit="0" vertical="center" wrapText="0"/>
    </xf>
    <xf borderId="16" fillId="4" fontId="1" numFmtId="49" xfId="0" applyAlignment="1" applyBorder="1" applyFont="1" applyNumberFormat="1">
      <alignment horizontal="center" shrinkToFit="0" vertical="center" wrapText="0"/>
    </xf>
    <xf borderId="0" fillId="4" fontId="6" numFmtId="166" xfId="0" applyAlignment="1" applyFont="1" applyNumberFormat="1">
      <alignment vertical="center"/>
    </xf>
    <xf borderId="0" fillId="4" fontId="6" numFmtId="0" xfId="0" applyAlignment="1" applyFont="1">
      <alignment vertical="center"/>
    </xf>
    <xf borderId="0" fillId="4" fontId="12" numFmtId="2" xfId="0" applyAlignment="1" applyFont="1" applyNumberFormat="1">
      <alignment horizontal="right" vertical="center"/>
    </xf>
    <xf borderId="17" fillId="0" fontId="3" numFmtId="165" xfId="0" applyAlignment="1" applyBorder="1" applyFont="1" applyNumberFormat="1">
      <alignment horizontal="left" shrinkToFit="0" vertical="center" wrapText="0"/>
    </xf>
    <xf borderId="20" fillId="4" fontId="1" numFmtId="0" xfId="0" applyAlignment="1" applyBorder="1" applyFont="1">
      <alignment shrinkToFit="0" vertical="center" wrapText="1"/>
    </xf>
    <xf borderId="20" fillId="4" fontId="1" numFmtId="165" xfId="0" applyAlignment="1" applyBorder="1" applyFont="1" applyNumberFormat="1">
      <alignment horizontal="center" shrinkToFit="0" vertical="center" wrapText="0"/>
    </xf>
    <xf borderId="20" fillId="4" fontId="12" numFmtId="166" xfId="0" applyAlignment="1" applyBorder="1" applyFont="1" applyNumberFormat="1">
      <alignment horizontal="center" vertical="center"/>
    </xf>
    <xf borderId="20" fillId="4" fontId="15" numFmtId="164" xfId="0" applyAlignment="1" applyBorder="1" applyFont="1" applyNumberFormat="1">
      <alignment horizontal="center" shrinkToFit="0" vertical="center" wrapText="0"/>
    </xf>
    <xf borderId="20" fillId="4" fontId="1" numFmtId="0" xfId="0" applyAlignment="1" applyBorder="1" applyFont="1">
      <alignment readingOrder="0" shrinkToFit="0" vertical="center" wrapText="1"/>
    </xf>
    <xf borderId="20" fillId="4" fontId="1" numFmtId="4" xfId="0" applyAlignment="1" applyBorder="1" applyFont="1" applyNumberFormat="1">
      <alignment horizontal="center" readingOrder="0" shrinkToFit="0" vertical="center" wrapText="0"/>
    </xf>
    <xf borderId="20" fillId="4" fontId="1" numFmtId="49" xfId="0" applyAlignment="1" applyBorder="1" applyFont="1" applyNumberFormat="1">
      <alignment horizontal="center" shrinkToFit="0" vertical="center" wrapText="0"/>
    </xf>
    <xf borderId="20" fillId="4" fontId="1" numFmtId="49" xfId="0" applyAlignment="1" applyBorder="1" applyFont="1" applyNumberFormat="1">
      <alignment horizontal="left" shrinkToFit="0" vertical="center" wrapText="1"/>
    </xf>
    <xf borderId="20" fillId="0" fontId="1" numFmtId="0" xfId="0" applyAlignment="1" applyBorder="1" applyFont="1">
      <alignment shrinkToFit="0" vertical="center" wrapText="1"/>
    </xf>
    <xf borderId="20" fillId="0" fontId="1" numFmtId="49" xfId="0" applyAlignment="1" applyBorder="1" applyFont="1" applyNumberFormat="1">
      <alignment horizontal="left" readingOrder="0" shrinkToFit="0" vertical="center" wrapText="1"/>
    </xf>
    <xf borderId="20" fillId="0" fontId="1" numFmtId="49" xfId="0" applyAlignment="1" applyBorder="1" applyFont="1" applyNumberFormat="1">
      <alignment horizontal="center" readingOrder="0" shrinkToFit="0" vertical="center" wrapText="0"/>
    </xf>
    <xf borderId="20" fillId="4" fontId="1" numFmtId="49" xfId="0" applyAlignment="1" applyBorder="1" applyFont="1" applyNumberFormat="1">
      <alignment horizontal="center" shrinkToFit="0" vertical="center" wrapText="1"/>
    </xf>
    <xf borderId="20" fillId="0" fontId="1" numFmtId="0" xfId="0" applyAlignment="1" applyBorder="1" applyFont="1">
      <alignment horizontal="left" shrinkToFit="0" vertical="center" wrapText="1"/>
    </xf>
    <xf borderId="20" fillId="0" fontId="1" numFmtId="49" xfId="0" applyAlignment="1" applyBorder="1" applyFont="1" applyNumberFormat="1">
      <alignment horizontal="left" shrinkToFit="0" vertical="center" wrapText="1"/>
    </xf>
    <xf borderId="20" fillId="0" fontId="1" numFmtId="49" xfId="0" applyAlignment="1" applyBorder="1" applyFont="1" applyNumberFormat="1">
      <alignment horizontal="center" shrinkToFit="0" vertical="center" wrapText="0"/>
    </xf>
    <xf borderId="20" fillId="0" fontId="1" numFmtId="0" xfId="0" applyAlignment="1" applyBorder="1" applyFont="1">
      <alignment horizontal="center" readingOrder="0" shrinkToFit="0" vertical="center" wrapText="0"/>
    </xf>
    <xf borderId="20" fillId="0" fontId="1" numFmtId="49" xfId="0" applyAlignment="1" applyBorder="1" applyFont="1" applyNumberFormat="1">
      <alignment horizontal="center" shrinkToFit="0" vertical="center" wrapText="1"/>
    </xf>
    <xf borderId="20" fillId="0" fontId="1" numFmtId="165" xfId="0" applyAlignment="1" applyBorder="1" applyFont="1" applyNumberFormat="1">
      <alignment horizontal="center" shrinkToFit="0" vertical="center" wrapText="0"/>
    </xf>
    <xf borderId="20" fillId="3" fontId="3" numFmtId="49" xfId="0" applyAlignment="1" applyBorder="1" applyFont="1" applyNumberFormat="1">
      <alignment horizontal="left" readingOrder="0" shrinkToFit="0" vertical="center" wrapText="1"/>
    </xf>
    <xf borderId="20" fillId="3" fontId="3" numFmtId="49" xfId="0" applyAlignment="1" applyBorder="1" applyFont="1" applyNumberFormat="1">
      <alignment horizontal="left" shrinkToFit="0" vertical="center" wrapText="1"/>
    </xf>
    <xf borderId="20" fillId="4" fontId="12" numFmtId="49" xfId="0" applyAlignment="1" applyBorder="1" applyFont="1" applyNumberFormat="1">
      <alignment horizontal="center" vertical="center"/>
    </xf>
    <xf borderId="20" fillId="4" fontId="12" numFmtId="0" xfId="0" applyAlignment="1" applyBorder="1" applyFont="1">
      <alignment shrinkToFit="0" vertical="center" wrapText="1"/>
    </xf>
    <xf borderId="20" fillId="4" fontId="12" numFmtId="0" xfId="0" applyAlignment="1" applyBorder="1" applyFont="1">
      <alignment horizontal="center" vertical="center"/>
    </xf>
    <xf borderId="20" fillId="0" fontId="12" numFmtId="4" xfId="0" applyAlignment="1" applyBorder="1" applyFont="1" applyNumberFormat="1">
      <alignment horizontal="center" vertical="center"/>
    </xf>
    <xf borderId="20" fillId="0" fontId="12" numFmtId="165" xfId="0" applyAlignment="1" applyBorder="1" applyFont="1" applyNumberFormat="1">
      <alignment horizontal="center" vertical="center"/>
    </xf>
    <xf borderId="20" fillId="4" fontId="12" numFmtId="165" xfId="0" applyAlignment="1" applyBorder="1" applyFont="1" applyNumberFormat="1">
      <alignment horizontal="center" vertical="center"/>
    </xf>
    <xf borderId="20" fillId="4" fontId="12" numFmtId="164" xfId="0" applyAlignment="1" applyBorder="1" applyFont="1" applyNumberFormat="1">
      <alignment horizontal="center" vertical="center"/>
    </xf>
    <xf borderId="0" fillId="4" fontId="6" numFmtId="10" xfId="0" applyAlignment="1" applyFont="1" applyNumberFormat="1">
      <alignment vertical="center"/>
    </xf>
    <xf borderId="20" fillId="4" fontId="1" numFmtId="0" xfId="0" applyAlignment="1" applyBorder="1" applyFont="1">
      <alignment horizontal="center" shrinkToFit="0" vertical="center" wrapText="0"/>
    </xf>
    <xf borderId="20" fillId="0" fontId="1" numFmtId="4" xfId="0" applyAlignment="1" applyBorder="1" applyFont="1" applyNumberFormat="1">
      <alignment horizontal="center" shrinkToFit="0" vertical="center" wrapText="0"/>
    </xf>
    <xf borderId="20" fillId="0" fontId="1" numFmtId="49" xfId="0" applyAlignment="1" applyBorder="1" applyFont="1" applyNumberFormat="1">
      <alignment shrinkToFit="0" vertical="center" wrapText="1"/>
    </xf>
    <xf borderId="16" fillId="4" fontId="12" numFmtId="49" xfId="0" applyAlignment="1" applyBorder="1" applyFont="1" applyNumberFormat="1">
      <alignment horizontal="center" vertical="center"/>
    </xf>
    <xf borderId="0" fillId="0" fontId="12" numFmtId="0" xfId="0" applyAlignment="1" applyFont="1">
      <alignment horizontal="center" vertical="center"/>
    </xf>
    <xf borderId="0" fillId="0" fontId="12" numFmtId="0" xfId="0" applyAlignment="1" applyFont="1">
      <alignment horizontal="left" vertical="center"/>
    </xf>
    <xf borderId="0" fillId="0" fontId="16" numFmtId="0" xfId="0" applyAlignment="1" applyFont="1">
      <alignment shrinkToFit="0" vertical="center" wrapText="1"/>
    </xf>
    <xf borderId="0" fillId="0" fontId="12" numFmtId="0" xfId="0" applyAlignment="1" applyFont="1">
      <alignment vertical="center"/>
    </xf>
    <xf borderId="0" fillId="0" fontId="14" numFmtId="0" xfId="0" applyAlignment="1" applyFont="1">
      <alignment vertical="center"/>
    </xf>
    <xf borderId="0" fillId="0" fontId="17" numFmtId="0" xfId="0" applyAlignment="1" applyFont="1">
      <alignment vertical="center"/>
    </xf>
    <xf borderId="22" fillId="2" fontId="18" numFmtId="0" xfId="0" applyAlignment="1" applyBorder="1" applyFont="1">
      <alignment horizontal="center" vertical="center"/>
    </xf>
    <xf borderId="23" fillId="0" fontId="2" numFmtId="0" xfId="0" applyBorder="1" applyFont="1"/>
    <xf borderId="21" fillId="0" fontId="2" numFmtId="0" xfId="0" applyBorder="1" applyFont="1"/>
    <xf borderId="0" fillId="0" fontId="12" numFmtId="49" xfId="0" applyAlignment="1" applyFont="1" applyNumberFormat="1">
      <alignment vertical="center"/>
    </xf>
    <xf borderId="0" fillId="4" fontId="19" numFmtId="0" xfId="0" applyAlignment="1" applyFont="1">
      <alignment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5" fontId="12" numFmtId="0" xfId="0" applyAlignment="1" applyFill="1" applyFont="1">
      <alignment vertical="center"/>
    </xf>
    <xf borderId="0" fillId="5" fontId="12" numFmtId="164" xfId="0" applyAlignment="1" applyFont="1" applyNumberFormat="1">
      <alignment vertical="center"/>
    </xf>
    <xf borderId="20" fillId="6" fontId="19" numFmtId="0" xfId="0" applyAlignment="1" applyBorder="1" applyFill="1" applyFont="1">
      <alignment horizontal="center" vertical="center"/>
    </xf>
    <xf borderId="20" fillId="6" fontId="19" numFmtId="0" xfId="0" applyAlignment="1" applyBorder="1" applyFont="1">
      <alignment readingOrder="0" shrinkToFit="0" vertical="center" wrapText="1"/>
    </xf>
    <xf borderId="20" fillId="6" fontId="20" numFmtId="0" xfId="0" applyAlignment="1" applyBorder="1" applyFont="1">
      <alignment horizontal="center" readingOrder="0" shrinkToFit="0" vertical="center" wrapText="1"/>
    </xf>
    <xf borderId="20" fillId="6" fontId="12" numFmtId="0" xfId="0" applyAlignment="1" applyBorder="1" applyFont="1">
      <alignment vertical="center"/>
    </xf>
    <xf borderId="20" fillId="0" fontId="19" numFmtId="0" xfId="0" applyAlignment="1" applyBorder="1" applyFont="1">
      <alignment horizontal="center" vertical="center"/>
    </xf>
    <xf borderId="20" fillId="0" fontId="19" numFmtId="0" xfId="0" applyAlignment="1" applyBorder="1" applyFont="1">
      <alignment horizontal="center" shrinkToFit="0" vertical="center" wrapText="1"/>
    </xf>
    <xf borderId="20" fillId="0" fontId="21" numFmtId="0" xfId="0" applyAlignment="1" applyBorder="1" applyFont="1">
      <alignment horizontal="center" readingOrder="0" vertical="center"/>
    </xf>
    <xf borderId="20" fillId="0" fontId="20" numFmtId="0" xfId="0" applyAlignment="1" applyBorder="1" applyFont="1">
      <alignment readingOrder="0" shrinkToFit="0" vertical="center" wrapText="1"/>
    </xf>
    <xf borderId="20" fillId="0" fontId="20" numFmtId="0" xfId="0" applyAlignment="1" applyBorder="1" applyFont="1">
      <alignment horizontal="center" readingOrder="0" shrinkToFit="0" vertical="center" wrapText="1"/>
    </xf>
    <xf borderId="20" fillId="0" fontId="20" numFmtId="2" xfId="0" applyAlignment="1" applyBorder="1" applyFont="1" applyNumberFormat="1">
      <alignment horizontal="center" readingOrder="0" shrinkToFit="0" vertical="center" wrapText="1"/>
    </xf>
    <xf borderId="20" fillId="0" fontId="20" numFmtId="165" xfId="0" applyAlignment="1" applyBorder="1" applyFont="1" applyNumberFormat="1">
      <alignment horizontal="center" readingOrder="0" shrinkToFit="0" vertical="center" wrapText="1"/>
    </xf>
    <xf borderId="20" fillId="0" fontId="20" numFmtId="165" xfId="0" applyAlignment="1" applyBorder="1" applyFont="1" applyNumberFormat="1">
      <alignment horizontal="center" shrinkToFit="0" vertical="center" wrapText="1"/>
    </xf>
    <xf borderId="20" fillId="0" fontId="20" numFmtId="165" xfId="0" applyAlignment="1" applyBorder="1" applyFont="1" applyNumberFormat="1">
      <alignment horizontal="center" vertical="center"/>
    </xf>
    <xf borderId="20" fillId="4" fontId="21" numFmtId="0" xfId="0" applyAlignment="1" applyBorder="1" applyFont="1">
      <alignment horizontal="center" readingOrder="0" vertical="center"/>
    </xf>
    <xf borderId="20" fillId="4" fontId="20" numFmtId="0" xfId="0" applyAlignment="1" applyBorder="1" applyFont="1">
      <alignment readingOrder="0" shrinkToFit="0" vertical="center" wrapText="1"/>
    </xf>
    <xf borderId="0" fillId="4" fontId="19" numFmtId="0" xfId="0" applyAlignment="1" applyFont="1">
      <alignment horizontal="center" vertical="center"/>
    </xf>
    <xf borderId="0" fillId="4" fontId="20" numFmtId="0" xfId="0" applyAlignment="1" applyFont="1">
      <alignment horizontal="center" shrinkToFit="0" vertical="center" wrapText="1"/>
    </xf>
    <xf borderId="20" fillId="0" fontId="12" numFmtId="0" xfId="0" applyAlignment="1" applyBorder="1" applyFont="1">
      <alignment vertical="center"/>
    </xf>
    <xf borderId="20" fillId="0" fontId="12" numFmtId="0" xfId="0" applyAlignment="1" applyBorder="1" applyFont="1">
      <alignment horizontal="right" vertical="center"/>
    </xf>
    <xf borderId="20" fillId="0" fontId="19" numFmtId="165" xfId="0" applyAlignment="1" applyBorder="1" applyFont="1" applyNumberFormat="1">
      <alignment horizontal="center" vertical="center"/>
    </xf>
    <xf borderId="0" fillId="4" fontId="19" numFmtId="0" xfId="0" applyAlignment="1" applyFont="1">
      <alignment readingOrder="0" shrinkToFit="0" vertical="center" wrapText="1"/>
    </xf>
    <xf borderId="0" fillId="4" fontId="20" numFmtId="0" xfId="0" applyAlignment="1" applyFont="1">
      <alignment horizontal="center" readingOrder="0" shrinkToFit="0" vertical="center" wrapText="1"/>
    </xf>
    <xf borderId="20" fillId="6" fontId="19" numFmtId="0" xfId="0" applyAlignment="1" applyBorder="1" applyFont="1">
      <alignment horizontal="center" readingOrder="0" vertical="center"/>
    </xf>
    <xf borderId="0" fillId="0" fontId="12" numFmtId="0" xfId="0" applyAlignment="1" applyFont="1">
      <alignment horizontal="right" vertical="center"/>
    </xf>
    <xf borderId="0" fillId="0" fontId="19" numFmtId="165" xfId="0" applyAlignment="1" applyFont="1" applyNumberFormat="1">
      <alignment horizontal="center" vertical="center"/>
    </xf>
    <xf borderId="20" fillId="6" fontId="19" numFmtId="0" xfId="0" applyAlignment="1" applyBorder="1" applyFont="1">
      <alignment shrinkToFit="0" vertical="center" wrapText="1"/>
    </xf>
    <xf borderId="20" fillId="6" fontId="20" numFmtId="0" xfId="0" applyAlignment="1" applyBorder="1" applyFont="1">
      <alignment horizontal="center" shrinkToFit="0" vertical="center" wrapText="1"/>
    </xf>
    <xf borderId="20" fillId="0" fontId="21" numFmtId="0" xfId="0" applyAlignment="1" applyBorder="1" applyFont="1">
      <alignment horizontal="center" vertical="center"/>
    </xf>
    <xf borderId="20" fillId="0" fontId="20" numFmtId="0" xfId="0" applyAlignment="1" applyBorder="1" applyFont="1">
      <alignment shrinkToFit="0" vertical="center" wrapText="1"/>
    </xf>
    <xf borderId="20" fillId="0" fontId="20" numFmtId="2" xfId="0" applyAlignment="1" applyBorder="1" applyFont="1" applyNumberFormat="1">
      <alignment horizontal="center" shrinkToFit="0" vertical="center" wrapText="1"/>
    </xf>
    <xf borderId="20" fillId="0" fontId="20" numFmtId="0" xfId="0" applyAlignment="1" applyBorder="1" applyFont="1">
      <alignment horizontal="center" shrinkToFit="0" vertical="center" wrapText="1"/>
    </xf>
    <xf borderId="1" fillId="2" fontId="22" numFmtId="0" xfId="0" applyAlignment="1" applyBorder="1" applyFont="1">
      <alignment horizontal="center" shrinkToFit="0" vertical="bottom" wrapText="1"/>
    </xf>
    <xf borderId="0" fillId="0" fontId="1" numFmtId="0" xfId="0" applyAlignment="1" applyFont="1">
      <alignment shrinkToFit="0" vertical="bottom" wrapText="0"/>
    </xf>
    <xf borderId="0" fillId="0" fontId="22" numFmtId="0" xfId="0" applyAlignment="1" applyFont="1">
      <alignment horizontal="center" shrinkToFit="0" vertical="bottom" wrapText="1"/>
    </xf>
    <xf borderId="0" fillId="0" fontId="1" numFmtId="49" xfId="0" applyAlignment="1" applyFont="1" applyNumberFormat="1">
      <alignment horizontal="left" shrinkToFit="0" vertical="center" wrapText="1"/>
    </xf>
    <xf borderId="0" fillId="0" fontId="12" numFmtId="0" xfId="0" applyFont="1"/>
    <xf borderId="16" fillId="2" fontId="23" numFmtId="0" xfId="0" applyAlignment="1" applyBorder="1" applyFont="1">
      <alignment horizontal="center" shrinkToFit="0" vertical="top" wrapText="1"/>
    </xf>
    <xf borderId="15" fillId="0" fontId="1" numFmtId="0" xfId="0" applyAlignment="1" applyBorder="1" applyFont="1">
      <alignment shrinkToFit="0" vertical="bottom" wrapText="0"/>
    </xf>
    <xf borderId="15" fillId="0" fontId="1" numFmtId="0" xfId="0" applyAlignment="1" applyBorder="1" applyFont="1">
      <alignment shrinkToFit="0" vertical="center" wrapText="0"/>
    </xf>
    <xf borderId="20" fillId="0" fontId="1" numFmtId="0" xfId="0" applyAlignment="1" applyBorder="1" applyFont="1">
      <alignment shrinkToFit="0" vertical="bottom" wrapText="0"/>
    </xf>
    <xf borderId="16" fillId="0" fontId="1" numFmtId="0" xfId="0" applyAlignment="1" applyBorder="1" applyFont="1">
      <alignment horizontal="center" shrinkToFit="0" vertical="bottom" wrapText="1"/>
    </xf>
    <xf borderId="20" fillId="0" fontId="1" numFmtId="0" xfId="0" applyAlignment="1" applyBorder="1" applyFont="1">
      <alignment shrinkToFit="0" vertical="top" wrapText="1"/>
    </xf>
    <xf borderId="20" fillId="0" fontId="1" numFmtId="0" xfId="0" applyAlignment="1" applyBorder="1" applyFont="1">
      <alignment horizontal="center" shrinkToFit="0" vertical="top" wrapText="1"/>
    </xf>
    <xf borderId="20" fillId="4" fontId="1" numFmtId="0" xfId="0" applyAlignment="1" applyBorder="1" applyFont="1">
      <alignment horizontal="center" shrinkToFit="0" vertical="top" wrapText="1"/>
    </xf>
    <xf borderId="20" fillId="0" fontId="1" numFmtId="49" xfId="0" applyAlignment="1" applyBorder="1" applyFont="1" applyNumberFormat="1">
      <alignment horizontal="center" shrinkToFit="0" vertical="bottom" wrapText="0"/>
    </xf>
    <xf borderId="20" fillId="0" fontId="1" numFmtId="49" xfId="0" applyAlignment="1" applyBorder="1" applyFont="1" applyNumberFormat="1">
      <alignment horizontal="left" shrinkToFit="0" vertical="bottom" wrapText="0"/>
    </xf>
    <xf borderId="20" fillId="0" fontId="1" numFmtId="164" xfId="0" applyAlignment="1" applyBorder="1" applyFont="1" applyNumberFormat="1">
      <alignment horizontal="left" shrinkToFit="0" vertical="center" wrapText="0"/>
    </xf>
    <xf borderId="20" fillId="0" fontId="1" numFmtId="10" xfId="0" applyAlignment="1" applyBorder="1" applyFont="1" applyNumberFormat="1">
      <alignment horizontal="right" shrinkToFit="0" vertical="top" wrapText="0"/>
    </xf>
    <xf borderId="20" fillId="7" fontId="1" numFmtId="168" xfId="0" applyAlignment="1" applyBorder="1" applyFill="1" applyFont="1" applyNumberFormat="1">
      <alignment horizontal="right" readingOrder="0" shrinkToFit="0" vertical="bottom" wrapText="0"/>
    </xf>
    <xf borderId="20" fillId="0" fontId="1" numFmtId="169" xfId="0" applyAlignment="1" applyBorder="1" applyFont="1" applyNumberFormat="1">
      <alignment horizontal="right" shrinkToFit="0" vertical="bottom" wrapText="0"/>
    </xf>
    <xf borderId="20" fillId="7" fontId="1" numFmtId="168" xfId="0" applyAlignment="1" applyBorder="1" applyFont="1" applyNumberFormat="1">
      <alignment readingOrder="0" shrinkToFit="0" vertical="bottom" wrapText="0"/>
    </xf>
    <xf borderId="20" fillId="0" fontId="1" numFmtId="169" xfId="0" applyAlignment="1" applyBorder="1" applyFont="1" applyNumberFormat="1">
      <alignment horizontal="right" shrinkToFit="0" vertical="bottom" wrapText="1"/>
    </xf>
    <xf borderId="0" fillId="0" fontId="1" numFmtId="168" xfId="0" applyAlignment="1" applyFont="1" applyNumberFormat="1">
      <alignment shrinkToFit="0" vertical="bottom" wrapText="0"/>
    </xf>
    <xf borderId="20" fillId="7" fontId="1" numFmtId="168" xfId="0" applyAlignment="1" applyBorder="1" applyFont="1" applyNumberFormat="1">
      <alignment horizontal="right" readingOrder="0" shrinkToFit="0" vertical="bottom" wrapText="1"/>
    </xf>
    <xf borderId="20" fillId="7" fontId="1" numFmtId="168" xfId="0" applyAlignment="1" applyBorder="1" applyFont="1" applyNumberFormat="1">
      <alignment readingOrder="0" shrinkToFit="0" vertical="top" wrapText="0"/>
    </xf>
    <xf borderId="20" fillId="7" fontId="1" numFmtId="168" xfId="0" applyAlignment="1" applyBorder="1" applyFont="1" applyNumberFormat="1">
      <alignment shrinkToFit="0" vertical="bottom" wrapText="0"/>
    </xf>
    <xf borderId="20" fillId="7" fontId="1" numFmtId="168" xfId="0" applyAlignment="1" applyBorder="1" applyFont="1" applyNumberFormat="1">
      <alignment horizontal="right" shrinkToFit="0" vertical="bottom" wrapText="0"/>
    </xf>
    <xf borderId="20" fillId="0" fontId="1" numFmtId="0" xfId="0" applyAlignment="1" applyBorder="1" applyFont="1">
      <alignment shrinkToFit="0" vertical="bottom" wrapText="1"/>
    </xf>
    <xf borderId="20" fillId="0" fontId="1" numFmtId="9" xfId="0" applyAlignment="1" applyBorder="1" applyFont="1" applyNumberFormat="1">
      <alignment shrinkToFit="0" vertical="bottom" wrapText="0"/>
    </xf>
    <xf borderId="20" fillId="0" fontId="1" numFmtId="10" xfId="0" applyAlignment="1" applyBorder="1" applyFont="1" applyNumberFormat="1">
      <alignment shrinkToFit="0" vertical="bottom" wrapText="0"/>
    </xf>
    <xf borderId="24" fillId="0" fontId="1" numFmtId="49" xfId="0" applyAlignment="1" applyBorder="1" applyFont="1" applyNumberFormat="1">
      <alignment horizontal="center" shrinkToFit="0" vertical="bottom" wrapText="0"/>
    </xf>
    <xf borderId="25" fillId="0" fontId="2" numFmtId="0" xfId="0" applyBorder="1" applyFont="1"/>
    <xf borderId="26" fillId="0" fontId="2" numFmtId="0" xfId="0" applyBorder="1" applyFont="1"/>
    <xf borderId="27" fillId="0" fontId="1" numFmtId="0" xfId="0" applyAlignment="1" applyBorder="1" applyFont="1">
      <alignment shrinkToFit="0" vertical="bottom" wrapText="0"/>
    </xf>
    <xf borderId="27" fillId="0" fontId="12" numFmtId="0" xfId="0" applyBorder="1" applyFont="1"/>
    <xf borderId="5" fillId="0" fontId="1" numFmtId="0" xfId="0" applyAlignment="1" applyBorder="1" applyFont="1">
      <alignment shrinkToFit="0" vertical="bottom" wrapText="0"/>
    </xf>
    <xf borderId="20" fillId="0" fontId="3" numFmtId="0" xfId="0" applyAlignment="1" applyBorder="1" applyFont="1">
      <alignment horizontal="right" shrinkToFit="0" vertical="top" wrapText="1"/>
    </xf>
    <xf borderId="17" fillId="0" fontId="3" numFmtId="169" xfId="0" applyAlignment="1" applyBorder="1" applyFont="1" applyNumberFormat="1">
      <alignment horizontal="right" shrinkToFit="0" vertical="top" wrapText="0"/>
    </xf>
    <xf borderId="16" fillId="0" fontId="3" numFmtId="169" xfId="0" applyAlignment="1" applyBorder="1" applyFont="1" applyNumberFormat="1">
      <alignment horizontal="right" shrinkToFit="0" vertical="top" wrapText="0"/>
    </xf>
    <xf borderId="5" fillId="0" fontId="1" numFmtId="9" xfId="0" applyAlignment="1" applyBorder="1" applyFont="1" applyNumberFormat="1">
      <alignment shrinkToFit="0" vertical="bottom" wrapText="0"/>
    </xf>
    <xf borderId="17" fillId="7" fontId="3" numFmtId="10" xfId="0" applyAlignment="1" applyBorder="1" applyFont="1" applyNumberFormat="1">
      <alignment horizontal="right" shrinkToFit="0" vertical="bottom" wrapText="0"/>
    </xf>
    <xf borderId="16" fillId="7" fontId="3" numFmtId="10" xfId="0" applyAlignment="1" applyBorder="1" applyFont="1" applyNumberFormat="1">
      <alignment horizontal="right" shrinkToFit="0" vertical="bottom" wrapText="0"/>
    </xf>
    <xf borderId="0" fillId="0" fontId="3" numFmtId="0" xfId="0" applyAlignment="1" applyFont="1">
      <alignment horizontal="center" shrinkToFit="0" vertical="bottom" wrapText="0"/>
    </xf>
    <xf borderId="1" fillId="2" fontId="18" numFmtId="0" xfId="0" applyAlignment="1" applyBorder="1" applyFont="1">
      <alignment horizontal="center" shrinkToFit="0" vertical="bottom" wrapText="0"/>
    </xf>
    <xf borderId="0" fillId="0" fontId="1" numFmtId="49" xfId="0" applyAlignment="1" applyFont="1" applyNumberFormat="1">
      <alignment shrinkToFit="0" vertical="bottom" wrapText="0"/>
    </xf>
    <xf borderId="0" fillId="0" fontId="5" numFmtId="164" xfId="0" applyAlignment="1" applyFont="1" applyNumberFormat="1">
      <alignment shrinkToFit="0" vertical="bottom" wrapText="0"/>
    </xf>
    <xf borderId="0" fillId="0" fontId="5" numFmtId="10" xfId="0" applyAlignment="1" applyFont="1" applyNumberFormat="1">
      <alignment horizontal="right" shrinkToFit="0" vertical="bottom" wrapText="0"/>
    </xf>
    <xf borderId="0" fillId="0" fontId="5" numFmtId="0" xfId="0" applyAlignment="1" applyFont="1">
      <alignment shrinkToFit="0" vertical="bottom" wrapText="0"/>
    </xf>
    <xf borderId="0" fillId="0" fontId="7" numFmtId="164" xfId="0" applyAlignment="1" applyFont="1" applyNumberFormat="1">
      <alignment shrinkToFit="0" vertical="bottom" wrapText="0"/>
    </xf>
    <xf borderId="0" fillId="0" fontId="5" numFmtId="164" xfId="0" applyAlignment="1" applyFont="1" applyNumberFormat="1">
      <alignment horizontal="right" shrinkToFit="0" vertical="bottom" wrapText="0"/>
    </xf>
    <xf borderId="0" fillId="0" fontId="7" numFmtId="164" xfId="0" applyAlignment="1" applyFont="1" applyNumberFormat="1">
      <alignment horizontal="right" shrinkToFit="0" vertical="bottom" wrapText="0"/>
    </xf>
    <xf borderId="0" fillId="0" fontId="18" numFmtId="0" xfId="0" applyAlignment="1" applyFont="1">
      <alignment horizontal="center" shrinkToFit="0" vertical="bottom" wrapText="0"/>
    </xf>
    <xf borderId="16" fillId="0" fontId="24" numFmtId="0" xfId="0" applyAlignment="1" applyBorder="1" applyFont="1">
      <alignment horizontal="center" shrinkToFit="0" vertical="bottom" wrapText="0"/>
    </xf>
    <xf borderId="15" fillId="0" fontId="24" numFmtId="0" xfId="0" applyAlignment="1" applyBorder="1" applyFont="1">
      <alignment horizontal="center" shrinkToFit="0" vertical="bottom" wrapText="0"/>
    </xf>
    <xf borderId="24" fillId="0" fontId="24" numFmtId="0" xfId="0" applyAlignment="1" applyBorder="1" applyFont="1">
      <alignment horizontal="center" shrinkToFit="0" vertical="bottom" wrapText="0"/>
    </xf>
    <xf borderId="15" fillId="0" fontId="24" numFmtId="0" xfId="0" applyAlignment="1" applyBorder="1" applyFont="1">
      <alignment horizontal="center" shrinkToFit="0" vertical="bottom" wrapText="1"/>
    </xf>
    <xf borderId="22" fillId="0" fontId="2" numFmtId="0" xfId="0" applyBorder="1" applyFont="1"/>
    <xf borderId="20" fillId="0" fontId="24" numFmtId="0" xfId="0" applyAlignment="1" applyBorder="1" applyFont="1">
      <alignment horizontal="center" shrinkToFit="0" vertical="bottom" wrapText="0"/>
    </xf>
    <xf borderId="20" fillId="0" fontId="25" numFmtId="0" xfId="0" applyAlignment="1" applyBorder="1" applyFont="1">
      <alignment horizontal="center" shrinkToFit="0" vertical="bottom" wrapText="0"/>
    </xf>
    <xf borderId="16" fillId="0" fontId="9" numFmtId="0" xfId="0" applyAlignment="1" applyBorder="1" applyFont="1">
      <alignment shrinkToFit="0" vertical="bottom" wrapText="0"/>
    </xf>
    <xf borderId="20" fillId="0" fontId="8" numFmtId="0" xfId="0" applyAlignment="1" applyBorder="1" applyFont="1">
      <alignment shrinkToFit="0" vertical="bottom" wrapText="0"/>
    </xf>
    <xf borderId="20" fillId="0" fontId="25" numFmtId="10" xfId="0" applyAlignment="1" applyBorder="1" applyFont="1" applyNumberFormat="1">
      <alignment horizontal="center" shrinkToFit="0" vertical="bottom" wrapText="0"/>
    </xf>
    <xf borderId="20" fillId="0" fontId="9" numFmtId="10" xfId="0" applyAlignment="1" applyBorder="1" applyFont="1" applyNumberFormat="1">
      <alignment horizontal="center" shrinkToFit="0" vertical="bottom" wrapText="0"/>
    </xf>
    <xf borderId="24" fillId="0" fontId="9" numFmtId="0" xfId="0" applyAlignment="1" applyBorder="1" applyFont="1">
      <alignment shrinkToFit="0" vertical="top" wrapText="0"/>
    </xf>
    <xf borderId="20" fillId="0" fontId="25" numFmtId="170" xfId="0" applyAlignment="1" applyBorder="1" applyFont="1" applyNumberFormat="1">
      <alignment horizontal="right" shrinkToFit="0" vertical="bottom" wrapText="0"/>
    </xf>
    <xf borderId="28" fillId="0" fontId="2" numFmtId="0" xfId="0" applyBorder="1" applyFont="1"/>
    <xf borderId="29" fillId="0" fontId="2" numFmtId="0" xfId="0" applyBorder="1" applyFont="1"/>
    <xf borderId="23" fillId="0" fontId="8" numFmtId="0" xfId="0" applyAlignment="1" applyBorder="1" applyFont="1">
      <alignment shrinkToFit="0" vertical="bottom" wrapText="0"/>
    </xf>
    <xf borderId="0" fillId="0" fontId="8" numFmtId="0" xfId="0" applyAlignment="1" applyFont="1">
      <alignment shrinkToFit="0" vertical="bottom" wrapText="0"/>
    </xf>
    <xf borderId="16" fillId="0" fontId="8" numFmtId="0" xfId="0" applyAlignment="1" applyBorder="1" applyFont="1">
      <alignment shrinkToFit="0" vertical="bottom" wrapText="0"/>
    </xf>
    <xf borderId="16" fillId="2" fontId="18" numFmtId="0" xfId="0" applyAlignment="1" applyBorder="1" applyFont="1">
      <alignment horizontal="center" shrinkToFit="0" vertical="bottom" wrapText="0"/>
    </xf>
    <xf borderId="20" fillId="0" fontId="26" numFmtId="10" xfId="0" applyAlignment="1" applyBorder="1" applyFont="1" applyNumberFormat="1">
      <alignment horizontal="center" shrinkToFit="0" vertical="bottom" wrapText="0"/>
    </xf>
    <xf borderId="29" fillId="0" fontId="8" numFmtId="0" xfId="0" applyAlignment="1" applyBorder="1" applyFont="1">
      <alignment shrinkToFit="0" vertical="bottom" wrapText="0"/>
    </xf>
    <xf borderId="20" fillId="0" fontId="8" numFmtId="10" xfId="0" applyAlignment="1" applyBorder="1" applyFont="1" applyNumberFormat="1">
      <alignment shrinkToFit="0" vertical="bottom" wrapText="0"/>
    </xf>
    <xf borderId="21" fillId="0" fontId="8" numFmtId="0" xfId="0" applyAlignment="1" applyBorder="1" applyFont="1">
      <alignment shrinkToFit="0" vertical="bottom" wrapText="0"/>
    </xf>
    <xf borderId="16" fillId="0" fontId="27" numFmtId="0" xfId="0" applyAlignment="1" applyBorder="1" applyFont="1">
      <alignment shrinkToFit="0" vertical="bottom" wrapText="1"/>
    </xf>
  </cellXfs>
  <cellStyles count="1">
    <cellStyle xfId="0" name="Normal" builtinId="0"/>
  </cellStyles>
  <dxfs count="4">
    <dxf>
      <font/>
      <fill>
        <patternFill patternType="solid">
          <fgColor rgb="FF00FF00"/>
          <bgColor rgb="FF00FF00"/>
        </patternFill>
      </fill>
      <border/>
    </dxf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EF8E3"/>
          <bgColor rgb="FFFEF8E3"/>
        </patternFill>
      </fill>
      <border/>
    </dxf>
  </dxfs>
  <tableStyles count="1">
    <tableStyle count="2" pivot="0" name="CRONOGRAMA - OBRA-style"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1495425</xdr:colOff>
      <xdr:row>1</xdr:row>
      <xdr:rowOff>47625</xdr:rowOff>
    </xdr:from>
    <xdr:ext cx="1333500" cy="15335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723900</xdr:colOff>
      <xdr:row>2</xdr:row>
      <xdr:rowOff>28575</xdr:rowOff>
    </xdr:from>
    <xdr:ext cx="1343025" cy="1552575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1095375</xdr:colOff>
      <xdr:row>1</xdr:row>
      <xdr:rowOff>171450</xdr:rowOff>
    </xdr:from>
    <xdr:ext cx="1533525" cy="15144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228600</xdr:colOff>
      <xdr:row>1</xdr:row>
      <xdr:rowOff>142875</xdr:rowOff>
    </xdr:from>
    <xdr:ext cx="1514475" cy="152400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</xdr:colOff>
      <xdr:row>20</xdr:row>
      <xdr:rowOff>38100</xdr:rowOff>
    </xdr:from>
    <xdr:ext cx="4381500" cy="87630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A14:J25" displayName="Table_1" name="Table_1" id="1">
  <tableColumns count="10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</tableColumns>
  <tableStyleInfo name="CRONOGRAMA - OBRA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F9000"/>
    <pageSetUpPr fitToPage="1"/>
  </sheetPr>
  <sheetViews>
    <sheetView workbookViewId="0"/>
  </sheetViews>
  <sheetFormatPr customHeight="1" defaultColWidth="12.63" defaultRowHeight="15.0"/>
  <cols>
    <col customWidth="1" min="1" max="1" width="6.88"/>
    <col customWidth="1" min="2" max="2" width="25.13"/>
    <col customWidth="1" min="3" max="3" width="12.38"/>
    <col customWidth="1" min="4" max="4" width="41.88"/>
    <col customWidth="1" min="5" max="5" width="5.38"/>
    <col customWidth="1" min="6" max="6" width="8.88"/>
    <col customWidth="1" min="7" max="12" width="15.25"/>
    <col customWidth="1" min="13" max="13" width="18.63"/>
    <col customWidth="1" min="14" max="14" width="17.13"/>
    <col customWidth="1" min="15" max="15" width="28.25"/>
    <col customWidth="1" min="16" max="38" width="8.75"/>
  </cols>
  <sheetData>
    <row r="1" ht="12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</row>
    <row r="2" ht="12.75" customHeight="1">
      <c r="A2" s="5"/>
      <c r="N2" s="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</row>
    <row r="3" ht="16.5" customHeight="1">
      <c r="A3" s="5"/>
      <c r="B3" s="6"/>
      <c r="C3" s="7"/>
      <c r="D3" s="8" t="s">
        <v>0</v>
      </c>
      <c r="E3" s="9"/>
      <c r="F3" s="9"/>
      <c r="G3" s="10"/>
      <c r="H3" s="11"/>
      <c r="I3" s="4"/>
      <c r="J3" s="4"/>
      <c r="K3" s="4"/>
      <c r="L3" s="4"/>
      <c r="M3" s="4"/>
      <c r="N3" s="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ht="12.75" customHeight="1">
      <c r="B4" s="12"/>
      <c r="C4" s="13"/>
      <c r="D4" s="14" t="s">
        <v>1</v>
      </c>
      <c r="E4" s="9"/>
      <c r="F4" s="9"/>
      <c r="G4" s="10"/>
      <c r="H4" s="4"/>
      <c r="I4" s="4"/>
      <c r="J4" s="4"/>
      <c r="K4" s="4"/>
      <c r="L4" s="15" t="s">
        <v>2</v>
      </c>
      <c r="M4" s="16">
        <f>BDI!F28</f>
        <v>0.2602097077</v>
      </c>
      <c r="N4" s="3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</row>
    <row r="5" ht="12.75" customHeight="1">
      <c r="B5" s="12"/>
      <c r="C5" s="13"/>
      <c r="D5" s="17" t="s">
        <v>3</v>
      </c>
      <c r="E5" s="9"/>
      <c r="F5" s="9"/>
      <c r="G5" s="10"/>
      <c r="H5" s="4"/>
      <c r="I5" s="4"/>
      <c r="J5" s="4"/>
      <c r="K5" s="4"/>
      <c r="L5" s="18" t="s">
        <v>4</v>
      </c>
      <c r="M5" s="19">
        <f>BDI!F55</f>
        <v>0.1634595331</v>
      </c>
      <c r="N5" s="3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</row>
    <row r="6" ht="15.0" customHeight="1">
      <c r="B6" s="12"/>
      <c r="C6" s="13"/>
      <c r="D6" s="20" t="s">
        <v>5</v>
      </c>
      <c r="E6" s="9"/>
      <c r="F6" s="9"/>
      <c r="G6" s="10"/>
      <c r="H6" s="21"/>
      <c r="I6" s="21"/>
      <c r="J6" s="21"/>
      <c r="K6" s="21"/>
      <c r="L6" s="22" t="s">
        <v>6</v>
      </c>
      <c r="M6" s="23">
        <f>SUM(L13,L16,L28,L34,L42,L64,L70,L79,L96,L116,L121)</f>
        <v>297886.3336</v>
      </c>
      <c r="N6" s="3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ht="13.5" customHeight="1">
      <c r="B7" s="12"/>
      <c r="C7" s="13"/>
      <c r="D7" s="24" t="s">
        <v>7</v>
      </c>
      <c r="E7" s="9"/>
      <c r="F7" s="9"/>
      <c r="G7" s="10"/>
      <c r="H7" s="21"/>
      <c r="I7" s="21"/>
      <c r="J7" s="21"/>
      <c r="K7" s="21"/>
      <c r="L7" s="22" t="s">
        <v>8</v>
      </c>
      <c r="M7" s="23">
        <f>SUM(M13,M16,M28,M34,M42,M64,M70,M79,M96,M116,M121)</f>
        <v>373116.9273</v>
      </c>
      <c r="N7" s="3"/>
      <c r="O7" s="25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</row>
    <row r="8" ht="13.5" customHeight="1">
      <c r="B8" s="12"/>
      <c r="C8" s="13"/>
      <c r="D8" s="26" t="s">
        <v>9</v>
      </c>
      <c r="E8" s="9"/>
      <c r="F8" s="9"/>
      <c r="G8" s="10"/>
      <c r="H8" s="4"/>
      <c r="I8" s="21"/>
      <c r="J8" s="4"/>
      <c r="K8" s="4"/>
      <c r="L8" s="4"/>
      <c r="M8" s="27"/>
      <c r="N8" s="3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</row>
    <row r="9" ht="27.75" customHeight="1">
      <c r="B9" s="28"/>
      <c r="C9" s="29"/>
      <c r="D9" s="30" t="s">
        <v>10</v>
      </c>
      <c r="E9" s="9"/>
      <c r="F9" s="9"/>
      <c r="G9" s="10"/>
      <c r="H9" s="4"/>
      <c r="I9" s="4"/>
      <c r="J9" s="4"/>
      <c r="K9" s="4"/>
      <c r="L9" s="4"/>
      <c r="M9" s="4"/>
      <c r="N9" s="3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</row>
    <row r="10" ht="12.75" customHeight="1">
      <c r="A10" s="5"/>
      <c r="N10" s="3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</row>
    <row r="11" ht="15.0" customHeight="1">
      <c r="A11" s="31" t="s">
        <v>11</v>
      </c>
      <c r="B11" s="31" t="s">
        <v>12</v>
      </c>
      <c r="C11" s="32" t="s">
        <v>13</v>
      </c>
      <c r="D11" s="33" t="s">
        <v>14</v>
      </c>
      <c r="E11" s="34" t="s">
        <v>15</v>
      </c>
      <c r="F11" s="35"/>
      <c r="G11" s="36" t="s">
        <v>16</v>
      </c>
      <c r="H11" s="37"/>
      <c r="I11" s="38"/>
      <c r="J11" s="36" t="s">
        <v>17</v>
      </c>
      <c r="K11" s="37"/>
      <c r="L11" s="38"/>
      <c r="M11" s="39" t="s">
        <v>18</v>
      </c>
      <c r="N11" s="40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</row>
    <row r="12" ht="12.75" customHeight="1">
      <c r="A12" s="41"/>
      <c r="B12" s="41"/>
      <c r="C12" s="41"/>
      <c r="D12" s="41"/>
      <c r="E12" s="41"/>
      <c r="F12" s="41"/>
      <c r="G12" s="42" t="s">
        <v>19</v>
      </c>
      <c r="H12" s="42" t="s">
        <v>20</v>
      </c>
      <c r="I12" s="42" t="s">
        <v>21</v>
      </c>
      <c r="J12" s="42" t="s">
        <v>22</v>
      </c>
      <c r="K12" s="42" t="s">
        <v>20</v>
      </c>
      <c r="L12" s="42" t="s">
        <v>21</v>
      </c>
      <c r="M12" s="41"/>
      <c r="N12" s="40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</row>
    <row r="13">
      <c r="A13" s="43" t="s">
        <v>23</v>
      </c>
      <c r="B13" s="44" t="s">
        <v>24</v>
      </c>
      <c r="C13" s="38"/>
      <c r="D13" s="45"/>
      <c r="E13" s="46"/>
      <c r="F13" s="47"/>
      <c r="G13" s="48"/>
      <c r="H13" s="48"/>
      <c r="I13" s="48"/>
      <c r="J13" s="48">
        <f t="shared" ref="J13:M13" si="1">SUM(J14)</f>
        <v>115.2</v>
      </c>
      <c r="K13" s="48">
        <f t="shared" si="1"/>
        <v>7204.2</v>
      </c>
      <c r="L13" s="48">
        <f t="shared" si="1"/>
        <v>7319.4</v>
      </c>
      <c r="M13" s="48">
        <f t="shared" si="1"/>
        <v>8515.825706</v>
      </c>
      <c r="N13" s="49"/>
      <c r="O13" s="49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</row>
    <row r="14">
      <c r="A14" s="51" t="s">
        <v>25</v>
      </c>
      <c r="B14" s="52" t="s">
        <v>26</v>
      </c>
      <c r="C14" s="53">
        <v>90778.0</v>
      </c>
      <c r="D14" s="52" t="s">
        <v>27</v>
      </c>
      <c r="E14" s="54" t="s">
        <v>28</v>
      </c>
      <c r="F14" s="55">
        <v>60.0</v>
      </c>
      <c r="G14" s="56">
        <v>1.92</v>
      </c>
      <c r="H14" s="56">
        <v>120.07</v>
      </c>
      <c r="I14" s="57">
        <f>G14+H14</f>
        <v>121.99</v>
      </c>
      <c r="J14" s="57">
        <f>G14*F14</f>
        <v>115.2</v>
      </c>
      <c r="K14" s="57">
        <f>H14*F14</f>
        <v>7204.2</v>
      </c>
      <c r="L14" s="57">
        <f>J14+K14</f>
        <v>7319.4</v>
      </c>
      <c r="M14" s="57">
        <f>L14*(1+$M$5)</f>
        <v>8515.825706</v>
      </c>
      <c r="N14" s="58"/>
      <c r="O14" s="59"/>
      <c r="P14" s="60"/>
      <c r="Q14" s="61"/>
      <c r="R14" s="62"/>
      <c r="S14" s="63"/>
      <c r="T14" s="60"/>
      <c r="U14" s="61"/>
      <c r="V14" s="62"/>
      <c r="W14" s="63"/>
      <c r="X14" s="60"/>
      <c r="Y14" s="61"/>
      <c r="Z14" s="62"/>
      <c r="AA14" s="63"/>
      <c r="AB14" s="60"/>
      <c r="AC14" s="61"/>
      <c r="AD14" s="62"/>
      <c r="AE14" s="63"/>
      <c r="AF14" s="60"/>
      <c r="AG14" s="61"/>
      <c r="AH14" s="62"/>
      <c r="AI14" s="64"/>
      <c r="AJ14" s="65"/>
      <c r="AK14" s="62"/>
      <c r="AL14" s="62"/>
    </row>
    <row r="15">
      <c r="A15" s="66"/>
      <c r="B15" s="67"/>
      <c r="C15" s="67"/>
      <c r="D15" s="68"/>
      <c r="E15" s="69"/>
      <c r="F15" s="70"/>
      <c r="G15" s="71"/>
      <c r="H15" s="71"/>
      <c r="I15" s="71"/>
      <c r="J15" s="71"/>
      <c r="K15" s="71"/>
      <c r="L15" s="71"/>
      <c r="M15" s="71"/>
      <c r="N15" s="72"/>
      <c r="O15" s="72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</row>
    <row r="16">
      <c r="A16" s="74" t="s">
        <v>29</v>
      </c>
      <c r="B16" s="44" t="s">
        <v>30</v>
      </c>
      <c r="C16" s="38"/>
      <c r="D16" s="45"/>
      <c r="E16" s="46"/>
      <c r="F16" s="47"/>
      <c r="G16" s="48"/>
      <c r="H16" s="48"/>
      <c r="I16" s="48"/>
      <c r="J16" s="48">
        <f t="shared" ref="J16:M16" si="2">SUM(J17:J26)</f>
        <v>5545.90955</v>
      </c>
      <c r="K16" s="48">
        <f t="shared" si="2"/>
        <v>1093.49575</v>
      </c>
      <c r="L16" s="48">
        <f t="shared" si="2"/>
        <v>6639.4053</v>
      </c>
      <c r="M16" s="48">
        <f t="shared" si="2"/>
        <v>8098.851528</v>
      </c>
      <c r="N16" s="49"/>
      <c r="O16" s="49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</row>
    <row r="17">
      <c r="A17" s="75" t="s">
        <v>31</v>
      </c>
      <c r="B17" s="76" t="s">
        <v>32</v>
      </c>
      <c r="C17" s="77" t="s">
        <v>33</v>
      </c>
      <c r="D17" s="78" t="s">
        <v>34</v>
      </c>
      <c r="E17" s="75" t="s">
        <v>35</v>
      </c>
      <c r="F17" s="79">
        <f>3.5*1.5</f>
        <v>5.25</v>
      </c>
      <c r="G17" s="80">
        <v>423.17</v>
      </c>
      <c r="H17" s="80">
        <v>37.35</v>
      </c>
      <c r="I17" s="81">
        <f t="shared" ref="I17:I26" si="3">G17+H17</f>
        <v>460.52</v>
      </c>
      <c r="J17" s="57">
        <f t="shared" ref="J17:J26" si="4">G17*F17</f>
        <v>2221.6425</v>
      </c>
      <c r="K17" s="57">
        <f t="shared" ref="K17:K26" si="5">H17*F17</f>
        <v>196.0875</v>
      </c>
      <c r="L17" s="57">
        <f t="shared" ref="L17:L26" si="6">J17+K17</f>
        <v>2417.73</v>
      </c>
      <c r="M17" s="57">
        <f>L17*(1+$M$4)</f>
        <v>3046.846817</v>
      </c>
      <c r="N17" s="82"/>
      <c r="O17" s="83"/>
      <c r="P17" s="84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5"/>
      <c r="AL17" s="85"/>
    </row>
    <row r="18">
      <c r="A18" s="75" t="s">
        <v>36</v>
      </c>
      <c r="B18" s="76" t="s">
        <v>37</v>
      </c>
      <c r="C18" s="77">
        <v>10527.0</v>
      </c>
      <c r="D18" s="78" t="s">
        <v>38</v>
      </c>
      <c r="E18" s="75" t="s">
        <v>39</v>
      </c>
      <c r="F18" s="55">
        <f>6*4</f>
        <v>24</v>
      </c>
      <c r="G18" s="80">
        <v>28.0</v>
      </c>
      <c r="H18" s="80">
        <v>0.0</v>
      </c>
      <c r="I18" s="81">
        <f t="shared" si="3"/>
        <v>28</v>
      </c>
      <c r="J18" s="57">
        <f t="shared" si="4"/>
        <v>672</v>
      </c>
      <c r="K18" s="57">
        <f t="shared" si="5"/>
        <v>0</v>
      </c>
      <c r="L18" s="57">
        <f t="shared" si="6"/>
        <v>672</v>
      </c>
      <c r="M18" s="57">
        <f>L18*(1+$M$5)</f>
        <v>781.8448062</v>
      </c>
      <c r="N18" s="82"/>
      <c r="O18" s="83"/>
      <c r="P18" s="84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5"/>
      <c r="AL18" s="85"/>
    </row>
    <row r="19">
      <c r="A19" s="75" t="s">
        <v>40</v>
      </c>
      <c r="B19" s="76" t="s">
        <v>37</v>
      </c>
      <c r="C19" s="86" t="s">
        <v>41</v>
      </c>
      <c r="D19" s="87" t="s">
        <v>42</v>
      </c>
      <c r="E19" s="88" t="s">
        <v>43</v>
      </c>
      <c r="F19" s="55">
        <v>6.0</v>
      </c>
      <c r="G19" s="80">
        <v>6.85</v>
      </c>
      <c r="H19" s="80">
        <v>18.17</v>
      </c>
      <c r="I19" s="81">
        <f t="shared" si="3"/>
        <v>25.02</v>
      </c>
      <c r="J19" s="57">
        <f t="shared" si="4"/>
        <v>41.1</v>
      </c>
      <c r="K19" s="57">
        <f t="shared" si="5"/>
        <v>109.02</v>
      </c>
      <c r="L19" s="57">
        <f t="shared" si="6"/>
        <v>150.12</v>
      </c>
      <c r="M19" s="57">
        <f t="shared" ref="M19:M20" si="7">L19*(1+$M$4)</f>
        <v>189.1826813</v>
      </c>
      <c r="N19" s="82"/>
      <c r="O19" s="83"/>
      <c r="P19" s="84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5"/>
      <c r="AL19" s="85"/>
    </row>
    <row r="20">
      <c r="A20" s="75" t="s">
        <v>44</v>
      </c>
      <c r="B20" s="76" t="s">
        <v>45</v>
      </c>
      <c r="C20" s="77" t="s">
        <v>46</v>
      </c>
      <c r="D20" s="78" t="s">
        <v>47</v>
      </c>
      <c r="E20" s="75" t="s">
        <v>15</v>
      </c>
      <c r="F20" s="79">
        <v>1.0</v>
      </c>
      <c r="G20" s="80">
        <v>74.46</v>
      </c>
      <c r="H20" s="80">
        <v>58.15</v>
      </c>
      <c r="I20" s="81">
        <f t="shared" si="3"/>
        <v>132.61</v>
      </c>
      <c r="J20" s="57">
        <f t="shared" si="4"/>
        <v>74.46</v>
      </c>
      <c r="K20" s="57">
        <f t="shared" si="5"/>
        <v>58.15</v>
      </c>
      <c r="L20" s="57">
        <f t="shared" si="6"/>
        <v>132.61</v>
      </c>
      <c r="M20" s="57">
        <f t="shared" si="7"/>
        <v>167.1164093</v>
      </c>
      <c r="N20" s="89"/>
      <c r="O20" s="90"/>
      <c r="P20" s="84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50"/>
      <c r="AL20" s="50"/>
    </row>
    <row r="21">
      <c r="A21" s="75" t="s">
        <v>48</v>
      </c>
      <c r="B21" s="76" t="s">
        <v>45</v>
      </c>
      <c r="C21" s="86" t="s">
        <v>49</v>
      </c>
      <c r="D21" s="87" t="s">
        <v>50</v>
      </c>
      <c r="E21" s="75" t="s">
        <v>51</v>
      </c>
      <c r="F21" s="55">
        <v>3.0</v>
      </c>
      <c r="G21" s="80">
        <v>700.0</v>
      </c>
      <c r="H21" s="80">
        <v>0.0</v>
      </c>
      <c r="I21" s="81">
        <f t="shared" si="3"/>
        <v>700</v>
      </c>
      <c r="J21" s="57">
        <f t="shared" si="4"/>
        <v>2100</v>
      </c>
      <c r="K21" s="57">
        <f t="shared" si="5"/>
        <v>0</v>
      </c>
      <c r="L21" s="57">
        <f t="shared" si="6"/>
        <v>2100</v>
      </c>
      <c r="M21" s="57">
        <f>L21*(1+$M$5)</f>
        <v>2443.265019</v>
      </c>
      <c r="N21" s="89"/>
      <c r="O21" s="83"/>
      <c r="P21" s="84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50"/>
      <c r="AL21" s="50"/>
    </row>
    <row r="22">
      <c r="A22" s="75" t="s">
        <v>52</v>
      </c>
      <c r="B22" s="91" t="s">
        <v>53</v>
      </c>
      <c r="C22" s="92" t="s">
        <v>54</v>
      </c>
      <c r="D22" s="93" t="s">
        <v>55</v>
      </c>
      <c r="E22" s="94" t="s">
        <v>43</v>
      </c>
      <c r="F22" s="95">
        <v>23.45</v>
      </c>
      <c r="G22" s="96">
        <v>6.04</v>
      </c>
      <c r="H22" s="96">
        <v>7.17</v>
      </c>
      <c r="I22" s="97">
        <f t="shared" si="3"/>
        <v>13.21</v>
      </c>
      <c r="J22" s="57">
        <f t="shared" si="4"/>
        <v>141.638</v>
      </c>
      <c r="K22" s="57">
        <f t="shared" si="5"/>
        <v>168.1365</v>
      </c>
      <c r="L22" s="57">
        <f t="shared" si="6"/>
        <v>309.7745</v>
      </c>
      <c r="M22" s="57">
        <f t="shared" ref="M22:M26" si="8">L22*(1+$M$4)</f>
        <v>390.3808321</v>
      </c>
      <c r="N22" s="89"/>
      <c r="O22" s="83"/>
      <c r="P22" s="84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50"/>
      <c r="AL22" s="50"/>
    </row>
    <row r="23">
      <c r="A23" s="75" t="s">
        <v>56</v>
      </c>
      <c r="B23" s="91" t="s">
        <v>57</v>
      </c>
      <c r="C23" s="92" t="s">
        <v>58</v>
      </c>
      <c r="D23" s="93" t="s">
        <v>59</v>
      </c>
      <c r="E23" s="94" t="s">
        <v>15</v>
      </c>
      <c r="F23" s="98">
        <v>1.0</v>
      </c>
      <c r="G23" s="96">
        <v>16.46</v>
      </c>
      <c r="H23" s="96">
        <v>4.63</v>
      </c>
      <c r="I23" s="97">
        <f t="shared" si="3"/>
        <v>21.09</v>
      </c>
      <c r="J23" s="57">
        <f t="shared" si="4"/>
        <v>16.46</v>
      </c>
      <c r="K23" s="57">
        <f t="shared" si="5"/>
        <v>4.63</v>
      </c>
      <c r="L23" s="57">
        <f t="shared" si="6"/>
        <v>21.09</v>
      </c>
      <c r="M23" s="57">
        <f t="shared" si="8"/>
        <v>26.57782274</v>
      </c>
      <c r="N23" s="89"/>
      <c r="O23" s="83"/>
      <c r="P23" s="84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50"/>
      <c r="AL23" s="50"/>
    </row>
    <row r="24">
      <c r="A24" s="75" t="s">
        <v>60</v>
      </c>
      <c r="B24" s="91" t="s">
        <v>61</v>
      </c>
      <c r="C24" s="92" t="s">
        <v>62</v>
      </c>
      <c r="D24" s="93" t="s">
        <v>63</v>
      </c>
      <c r="E24" s="94" t="s">
        <v>15</v>
      </c>
      <c r="F24" s="98">
        <v>1.0</v>
      </c>
      <c r="G24" s="96">
        <v>5.44</v>
      </c>
      <c r="H24" s="96">
        <v>8.39</v>
      </c>
      <c r="I24" s="97">
        <f t="shared" si="3"/>
        <v>13.83</v>
      </c>
      <c r="J24" s="57">
        <f t="shared" si="4"/>
        <v>5.44</v>
      </c>
      <c r="K24" s="57">
        <f t="shared" si="5"/>
        <v>8.39</v>
      </c>
      <c r="L24" s="57">
        <f t="shared" si="6"/>
        <v>13.83</v>
      </c>
      <c r="M24" s="57">
        <f t="shared" si="8"/>
        <v>17.42870026</v>
      </c>
      <c r="N24" s="89"/>
      <c r="O24" s="83"/>
      <c r="P24" s="84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50"/>
      <c r="AL24" s="50"/>
    </row>
    <row r="25">
      <c r="A25" s="75" t="s">
        <v>64</v>
      </c>
      <c r="B25" s="91" t="s">
        <v>65</v>
      </c>
      <c r="C25" s="92" t="s">
        <v>66</v>
      </c>
      <c r="D25" s="93" t="s">
        <v>67</v>
      </c>
      <c r="E25" s="94" t="s">
        <v>68</v>
      </c>
      <c r="F25" s="95">
        <f>F22*0.3*1</f>
        <v>7.035</v>
      </c>
      <c r="G25" s="96">
        <v>28.61</v>
      </c>
      <c r="H25" s="96">
        <v>60.75</v>
      </c>
      <c r="I25" s="97">
        <f t="shared" si="3"/>
        <v>89.36</v>
      </c>
      <c r="J25" s="57">
        <f t="shared" si="4"/>
        <v>201.27135</v>
      </c>
      <c r="K25" s="57">
        <f t="shared" si="5"/>
        <v>427.37625</v>
      </c>
      <c r="L25" s="57">
        <f t="shared" si="6"/>
        <v>628.6476</v>
      </c>
      <c r="M25" s="57">
        <f t="shared" si="8"/>
        <v>792.2278083</v>
      </c>
      <c r="N25" s="89"/>
      <c r="O25" s="83"/>
      <c r="P25" s="84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50"/>
      <c r="AL25" s="50"/>
    </row>
    <row r="26">
      <c r="A26" s="75" t="s">
        <v>69</v>
      </c>
      <c r="B26" s="91" t="s">
        <v>70</v>
      </c>
      <c r="C26" s="92" t="s">
        <v>71</v>
      </c>
      <c r="D26" s="93" t="s">
        <v>72</v>
      </c>
      <c r="E26" s="94" t="s">
        <v>68</v>
      </c>
      <c r="F26" s="95">
        <f>F25</f>
        <v>7.035</v>
      </c>
      <c r="G26" s="98">
        <v>10.22</v>
      </c>
      <c r="H26" s="96">
        <v>17.3</v>
      </c>
      <c r="I26" s="97">
        <f t="shared" si="3"/>
        <v>27.52</v>
      </c>
      <c r="J26" s="57">
        <f t="shared" si="4"/>
        <v>71.8977</v>
      </c>
      <c r="K26" s="57">
        <f t="shared" si="5"/>
        <v>121.7055</v>
      </c>
      <c r="L26" s="57">
        <f t="shared" si="6"/>
        <v>193.6032</v>
      </c>
      <c r="M26" s="57">
        <f t="shared" si="8"/>
        <v>243.9806321</v>
      </c>
      <c r="N26" s="89"/>
      <c r="O26" s="83"/>
      <c r="P26" s="84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50"/>
      <c r="AL26" s="50"/>
    </row>
    <row r="27">
      <c r="A27" s="66"/>
      <c r="B27" s="67"/>
      <c r="C27" s="67"/>
      <c r="D27" s="68"/>
      <c r="E27" s="69"/>
      <c r="F27" s="70"/>
      <c r="G27" s="71"/>
      <c r="H27" s="71"/>
      <c r="I27" s="71"/>
      <c r="J27" s="71"/>
      <c r="K27" s="71"/>
      <c r="L27" s="71"/>
      <c r="M27" s="71"/>
      <c r="N27" s="72"/>
      <c r="O27" s="72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</row>
    <row r="28">
      <c r="A28" s="74" t="s">
        <v>73</v>
      </c>
      <c r="B28" s="99" t="s">
        <v>74</v>
      </c>
      <c r="C28" s="38"/>
      <c r="D28" s="45"/>
      <c r="E28" s="46"/>
      <c r="F28" s="47"/>
      <c r="G28" s="48"/>
      <c r="H28" s="48"/>
      <c r="I28" s="48"/>
      <c r="J28" s="48">
        <f t="shared" ref="J28:M28" si="9">SUM(J29:J32)</f>
        <v>5390.563</v>
      </c>
      <c r="K28" s="48">
        <f t="shared" si="9"/>
        <v>3121.595</v>
      </c>
      <c r="L28" s="48">
        <f t="shared" si="9"/>
        <v>8512.158</v>
      </c>
      <c r="M28" s="48">
        <f t="shared" si="9"/>
        <v>10727.10415</v>
      </c>
      <c r="N28" s="49"/>
      <c r="O28" s="49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</row>
    <row r="29">
      <c r="A29" s="100" t="s">
        <v>75</v>
      </c>
      <c r="B29" s="101" t="s">
        <v>76</v>
      </c>
      <c r="C29" s="102" t="s">
        <v>77</v>
      </c>
      <c r="D29" s="103" t="s">
        <v>78</v>
      </c>
      <c r="E29" s="104" t="s">
        <v>35</v>
      </c>
      <c r="F29" s="105">
        <v>455.5</v>
      </c>
      <c r="G29" s="106">
        <v>0.49</v>
      </c>
      <c r="H29" s="106">
        <v>0.2</v>
      </c>
      <c r="I29" s="97">
        <f t="shared" ref="I29:I32" si="10">G29+H29</f>
        <v>0.69</v>
      </c>
      <c r="J29" s="57">
        <f t="shared" ref="J29:J32" si="11">G29*F29</f>
        <v>223.195</v>
      </c>
      <c r="K29" s="57">
        <f t="shared" ref="K29:K32" si="12">H29*F29</f>
        <v>91.1</v>
      </c>
      <c r="L29" s="57">
        <f t="shared" ref="L29:L32" si="13">J29+K29</f>
        <v>314.295</v>
      </c>
      <c r="M29" s="57">
        <f t="shared" ref="M29:M32" si="14">L29*(1+$M$4)</f>
        <v>396.0776101</v>
      </c>
      <c r="N29" s="107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</row>
    <row r="30">
      <c r="A30" s="100" t="s">
        <v>79</v>
      </c>
      <c r="B30" s="101" t="s">
        <v>80</v>
      </c>
      <c r="C30" s="102" t="s">
        <v>81</v>
      </c>
      <c r="D30" s="103" t="s">
        <v>82</v>
      </c>
      <c r="E30" s="104" t="s">
        <v>68</v>
      </c>
      <c r="F30" s="105">
        <f>F31</f>
        <v>118.5</v>
      </c>
      <c r="G30" s="106">
        <v>13.29</v>
      </c>
      <c r="H30" s="106">
        <v>3.27</v>
      </c>
      <c r="I30" s="97">
        <f t="shared" si="10"/>
        <v>16.56</v>
      </c>
      <c r="J30" s="57">
        <f t="shared" si="11"/>
        <v>1574.865</v>
      </c>
      <c r="K30" s="57">
        <f t="shared" si="12"/>
        <v>387.495</v>
      </c>
      <c r="L30" s="57">
        <f t="shared" si="13"/>
        <v>1962.36</v>
      </c>
      <c r="M30" s="57">
        <f t="shared" si="14"/>
        <v>2472.985122</v>
      </c>
      <c r="N30" s="107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</row>
    <row r="31">
      <c r="A31" s="100" t="s">
        <v>83</v>
      </c>
      <c r="B31" s="101" t="s">
        <v>84</v>
      </c>
      <c r="C31" s="102" t="s">
        <v>85</v>
      </c>
      <c r="D31" s="103" t="s">
        <v>86</v>
      </c>
      <c r="E31" s="104" t="s">
        <v>68</v>
      </c>
      <c r="F31" s="105">
        <f>395*0.3</f>
        <v>118.5</v>
      </c>
      <c r="G31" s="106">
        <v>12.11</v>
      </c>
      <c r="H31" s="106">
        <v>5.88</v>
      </c>
      <c r="I31" s="97">
        <f t="shared" si="10"/>
        <v>17.99</v>
      </c>
      <c r="J31" s="57">
        <f t="shared" si="11"/>
        <v>1435.035</v>
      </c>
      <c r="K31" s="57">
        <f t="shared" si="12"/>
        <v>696.78</v>
      </c>
      <c r="L31" s="57">
        <f t="shared" si="13"/>
        <v>2131.815</v>
      </c>
      <c r="M31" s="57">
        <f t="shared" si="14"/>
        <v>2686.533958</v>
      </c>
      <c r="N31" s="107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</row>
    <row r="32">
      <c r="A32" s="100" t="s">
        <v>87</v>
      </c>
      <c r="B32" s="101" t="s">
        <v>88</v>
      </c>
      <c r="C32" s="102" t="s">
        <v>89</v>
      </c>
      <c r="D32" s="103" t="s">
        <v>90</v>
      </c>
      <c r="E32" s="104" t="s">
        <v>43</v>
      </c>
      <c r="F32" s="105">
        <v>65.2</v>
      </c>
      <c r="G32" s="106">
        <v>33.09</v>
      </c>
      <c r="H32" s="106">
        <v>29.85</v>
      </c>
      <c r="I32" s="97">
        <f t="shared" si="10"/>
        <v>62.94</v>
      </c>
      <c r="J32" s="57">
        <f t="shared" si="11"/>
        <v>2157.468</v>
      </c>
      <c r="K32" s="57">
        <f t="shared" si="12"/>
        <v>1946.22</v>
      </c>
      <c r="L32" s="57">
        <f t="shared" si="13"/>
        <v>4103.688</v>
      </c>
      <c r="M32" s="57">
        <f t="shared" si="14"/>
        <v>5171.507455</v>
      </c>
      <c r="N32" s="107"/>
      <c r="O32" s="85"/>
      <c r="P32" s="85"/>
      <c r="Q32" s="108"/>
      <c r="R32" s="85"/>
      <c r="S32" s="85"/>
      <c r="T32" s="85"/>
      <c r="U32" s="108"/>
      <c r="V32" s="85"/>
      <c r="W32" s="85"/>
      <c r="X32" s="85"/>
      <c r="Y32" s="108"/>
      <c r="Z32" s="85"/>
      <c r="AA32" s="85"/>
      <c r="AB32" s="85"/>
      <c r="AC32" s="108"/>
      <c r="AD32" s="85"/>
      <c r="AE32" s="85"/>
      <c r="AF32" s="85"/>
      <c r="AG32" s="108"/>
      <c r="AH32" s="85"/>
      <c r="AI32" s="85"/>
      <c r="AJ32" s="108"/>
      <c r="AK32" s="108"/>
      <c r="AL32" s="108"/>
    </row>
    <row r="33">
      <c r="A33" s="109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  <c r="N33" s="50"/>
      <c r="O33" s="85"/>
      <c r="P33" s="110"/>
      <c r="Q33" s="111"/>
      <c r="R33" s="111"/>
      <c r="S33" s="112"/>
      <c r="T33" s="111"/>
      <c r="U33" s="111"/>
      <c r="V33" s="111"/>
      <c r="W33" s="111"/>
      <c r="X33" s="111"/>
      <c r="Y33" s="111"/>
      <c r="Z33" s="111"/>
      <c r="AA33" s="111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</row>
    <row r="34">
      <c r="A34" s="74" t="s">
        <v>91</v>
      </c>
      <c r="B34" s="99" t="s">
        <v>92</v>
      </c>
      <c r="C34" s="38"/>
      <c r="D34" s="45"/>
      <c r="E34" s="46"/>
      <c r="F34" s="47"/>
      <c r="G34" s="48"/>
      <c r="H34" s="48"/>
      <c r="I34" s="48"/>
      <c r="J34" s="48">
        <f t="shared" ref="J34:M34" si="15">SUM(J35:J40)</f>
        <v>20187.77003</v>
      </c>
      <c r="K34" s="48">
        <f t="shared" si="15"/>
        <v>1497.241451</v>
      </c>
      <c r="L34" s="48">
        <f t="shared" si="15"/>
        <v>21685.01148</v>
      </c>
      <c r="M34" s="48">
        <f t="shared" si="15"/>
        <v>27327.66197</v>
      </c>
      <c r="N34" s="113"/>
      <c r="O34" s="49"/>
      <c r="P34" s="85"/>
      <c r="Q34" s="108"/>
      <c r="R34" s="85"/>
      <c r="S34" s="85"/>
      <c r="T34" s="85"/>
      <c r="U34" s="108"/>
      <c r="V34" s="85"/>
      <c r="W34" s="85"/>
      <c r="X34" s="85"/>
      <c r="Y34" s="108"/>
      <c r="Z34" s="85"/>
      <c r="AA34" s="85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</row>
    <row r="35">
      <c r="A35" s="100" t="s">
        <v>93</v>
      </c>
      <c r="B35" s="101" t="s">
        <v>94</v>
      </c>
      <c r="C35" s="100" t="s">
        <v>95</v>
      </c>
      <c r="D35" s="114" t="s">
        <v>96</v>
      </c>
      <c r="E35" s="104" t="s">
        <v>43</v>
      </c>
      <c r="F35" s="105">
        <v>70.0</v>
      </c>
      <c r="G35" s="106">
        <f>'COMPOSIÇÕES'!H24</f>
        <v>88.503499</v>
      </c>
      <c r="H35" s="106">
        <f>'COMPOSIÇÕES'!I24</f>
        <v>6.417251</v>
      </c>
      <c r="I35" s="115">
        <f t="shared" ref="I35:I40" si="16">SUM(G35:H35)</f>
        <v>94.92075</v>
      </c>
      <c r="J35" s="115">
        <f t="shared" ref="J35:J40" si="17">G35*F35</f>
        <v>6195.24493</v>
      </c>
      <c r="K35" s="115">
        <f t="shared" ref="K35:K40" si="18">H35*F35</f>
        <v>449.20757</v>
      </c>
      <c r="L35" s="116">
        <f t="shared" ref="L35:L40" si="19">I35*F35</f>
        <v>6644.4525</v>
      </c>
      <c r="M35" s="117">
        <f t="shared" ref="M35:M40" si="20">L35*(1+$M$4)</f>
        <v>8373.403543</v>
      </c>
      <c r="N35" s="107"/>
      <c r="O35" s="85"/>
      <c r="P35" s="85"/>
      <c r="Q35" s="108"/>
      <c r="R35" s="85"/>
      <c r="S35" s="85"/>
      <c r="T35" s="85"/>
      <c r="U35" s="108"/>
      <c r="V35" s="85"/>
      <c r="W35" s="85"/>
      <c r="X35" s="85"/>
      <c r="Y35" s="108"/>
      <c r="Z35" s="85"/>
      <c r="AA35" s="85"/>
      <c r="AB35" s="85"/>
      <c r="AC35" s="108"/>
      <c r="AD35" s="85"/>
      <c r="AE35" s="85"/>
      <c r="AF35" s="85"/>
      <c r="AG35" s="108"/>
      <c r="AH35" s="85"/>
      <c r="AI35" s="85"/>
      <c r="AJ35" s="108"/>
      <c r="AK35" s="108"/>
      <c r="AL35" s="108"/>
    </row>
    <row r="36">
      <c r="A36" s="100" t="s">
        <v>97</v>
      </c>
      <c r="B36" s="101" t="s">
        <v>98</v>
      </c>
      <c r="C36" s="100" t="s">
        <v>99</v>
      </c>
      <c r="D36" s="118" t="s">
        <v>100</v>
      </c>
      <c r="E36" s="104" t="s">
        <v>43</v>
      </c>
      <c r="F36" s="119">
        <v>80.8</v>
      </c>
      <c r="G36" s="106">
        <f>'COMPOSIÇÕES'!H37</f>
        <v>101.030969</v>
      </c>
      <c r="H36" s="106">
        <f>'COMPOSIÇÕES'!I37</f>
        <v>6.417251</v>
      </c>
      <c r="I36" s="115">
        <f t="shared" si="16"/>
        <v>107.44822</v>
      </c>
      <c r="J36" s="115">
        <f t="shared" si="17"/>
        <v>8163.302295</v>
      </c>
      <c r="K36" s="115">
        <f t="shared" si="18"/>
        <v>518.5138808</v>
      </c>
      <c r="L36" s="116">
        <f t="shared" si="19"/>
        <v>8681.816176</v>
      </c>
      <c r="M36" s="117">
        <f t="shared" si="20"/>
        <v>10940.90903</v>
      </c>
      <c r="N36" s="107"/>
      <c r="O36" s="85"/>
      <c r="P36" s="85"/>
      <c r="Q36" s="108"/>
      <c r="R36" s="85"/>
      <c r="S36" s="85"/>
      <c r="T36" s="85"/>
      <c r="U36" s="108"/>
      <c r="V36" s="85"/>
      <c r="W36" s="85"/>
      <c r="X36" s="85"/>
      <c r="Y36" s="108"/>
      <c r="Z36" s="85"/>
      <c r="AA36" s="85"/>
      <c r="AB36" s="85"/>
      <c r="AC36" s="108"/>
      <c r="AD36" s="85"/>
      <c r="AE36" s="85"/>
      <c r="AF36" s="85"/>
      <c r="AG36" s="108"/>
      <c r="AH36" s="85"/>
      <c r="AI36" s="85"/>
      <c r="AJ36" s="108"/>
      <c r="AK36" s="108"/>
      <c r="AL36" s="108"/>
    </row>
    <row r="37">
      <c r="A37" s="100" t="s">
        <v>101</v>
      </c>
      <c r="B37" s="101" t="s">
        <v>102</v>
      </c>
      <c r="C37" s="120" t="s">
        <v>66</v>
      </c>
      <c r="D37" s="114" t="s">
        <v>67</v>
      </c>
      <c r="E37" s="104" t="s">
        <v>68</v>
      </c>
      <c r="F37" s="105">
        <v>3.48</v>
      </c>
      <c r="G37" s="106">
        <v>28.61</v>
      </c>
      <c r="H37" s="106">
        <v>60.75</v>
      </c>
      <c r="I37" s="115">
        <f t="shared" si="16"/>
        <v>89.36</v>
      </c>
      <c r="J37" s="115">
        <f t="shared" si="17"/>
        <v>99.5628</v>
      </c>
      <c r="K37" s="115">
        <f t="shared" si="18"/>
        <v>211.41</v>
      </c>
      <c r="L37" s="116">
        <f t="shared" si="19"/>
        <v>310.9728</v>
      </c>
      <c r="M37" s="117">
        <f t="shared" si="20"/>
        <v>391.8909414</v>
      </c>
      <c r="N37" s="107"/>
      <c r="O37" s="85"/>
      <c r="P37" s="85"/>
      <c r="Q37" s="108"/>
      <c r="R37" s="85"/>
      <c r="S37" s="85"/>
      <c r="T37" s="85"/>
      <c r="U37" s="108"/>
      <c r="V37" s="85"/>
      <c r="W37" s="85"/>
      <c r="X37" s="85"/>
      <c r="Y37" s="108"/>
      <c r="Z37" s="85"/>
      <c r="AA37" s="85"/>
      <c r="AB37" s="85"/>
      <c r="AC37" s="108"/>
      <c r="AD37" s="85"/>
      <c r="AE37" s="85"/>
      <c r="AF37" s="85"/>
      <c r="AG37" s="108"/>
      <c r="AH37" s="85"/>
      <c r="AI37" s="85"/>
      <c r="AJ37" s="108"/>
      <c r="AK37" s="108"/>
      <c r="AL37" s="108"/>
    </row>
    <row r="38">
      <c r="A38" s="100" t="s">
        <v>103</v>
      </c>
      <c r="B38" s="121" t="s">
        <v>104</v>
      </c>
      <c r="C38" s="120" t="s">
        <v>105</v>
      </c>
      <c r="D38" s="122" t="s">
        <v>106</v>
      </c>
      <c r="E38" s="104" t="s">
        <v>15</v>
      </c>
      <c r="F38" s="105">
        <v>6.0</v>
      </c>
      <c r="G38" s="106">
        <v>355.82</v>
      </c>
      <c r="H38" s="106">
        <v>6.52</v>
      </c>
      <c r="I38" s="115">
        <f t="shared" si="16"/>
        <v>362.34</v>
      </c>
      <c r="J38" s="115">
        <f t="shared" si="17"/>
        <v>2134.92</v>
      </c>
      <c r="K38" s="115">
        <f t="shared" si="18"/>
        <v>39.12</v>
      </c>
      <c r="L38" s="116">
        <f t="shared" si="19"/>
        <v>2174.04</v>
      </c>
      <c r="M38" s="117">
        <f t="shared" si="20"/>
        <v>2739.746313</v>
      </c>
      <c r="N38" s="107"/>
      <c r="O38" s="85"/>
      <c r="P38" s="85"/>
      <c r="Q38" s="108"/>
      <c r="R38" s="85"/>
      <c r="S38" s="85"/>
      <c r="T38" s="85"/>
      <c r="U38" s="108"/>
      <c r="V38" s="85"/>
      <c r="W38" s="85"/>
      <c r="X38" s="85"/>
      <c r="Y38" s="108"/>
      <c r="Z38" s="85"/>
      <c r="AA38" s="85"/>
      <c r="AB38" s="85"/>
      <c r="AC38" s="108"/>
      <c r="AD38" s="85"/>
      <c r="AE38" s="85"/>
      <c r="AF38" s="85"/>
      <c r="AG38" s="108"/>
      <c r="AH38" s="85"/>
      <c r="AI38" s="85"/>
      <c r="AJ38" s="108"/>
      <c r="AK38" s="108"/>
      <c r="AL38" s="108"/>
    </row>
    <row r="39">
      <c r="A39" s="100" t="s">
        <v>107</v>
      </c>
      <c r="B39" s="121" t="s">
        <v>108</v>
      </c>
      <c r="C39" s="120" t="s">
        <v>109</v>
      </c>
      <c r="D39" s="122" t="s">
        <v>110</v>
      </c>
      <c r="E39" s="104" t="s">
        <v>15</v>
      </c>
      <c r="F39" s="105">
        <v>7.0</v>
      </c>
      <c r="G39" s="106">
        <v>457.8</v>
      </c>
      <c r="H39" s="106">
        <v>12.12</v>
      </c>
      <c r="I39" s="115">
        <f t="shared" si="16"/>
        <v>469.92</v>
      </c>
      <c r="J39" s="115">
        <f t="shared" si="17"/>
        <v>3204.6</v>
      </c>
      <c r="K39" s="115">
        <f t="shared" si="18"/>
        <v>84.84</v>
      </c>
      <c r="L39" s="116">
        <f t="shared" si="19"/>
        <v>3289.44</v>
      </c>
      <c r="M39" s="117">
        <f t="shared" si="20"/>
        <v>4145.384221</v>
      </c>
      <c r="N39" s="107"/>
      <c r="O39" s="85"/>
      <c r="P39" s="85"/>
      <c r="Q39" s="108"/>
      <c r="R39" s="85"/>
      <c r="S39" s="85"/>
      <c r="T39" s="85"/>
      <c r="U39" s="108"/>
      <c r="V39" s="85"/>
      <c r="W39" s="85"/>
      <c r="X39" s="85"/>
      <c r="Y39" s="108"/>
      <c r="Z39" s="85"/>
      <c r="AA39" s="85"/>
      <c r="AB39" s="85"/>
      <c r="AC39" s="108"/>
      <c r="AD39" s="85"/>
      <c r="AE39" s="85"/>
      <c r="AF39" s="85"/>
      <c r="AG39" s="108"/>
      <c r="AH39" s="85"/>
      <c r="AI39" s="85"/>
      <c r="AJ39" s="108"/>
      <c r="AK39" s="108"/>
      <c r="AL39" s="108"/>
    </row>
    <row r="40">
      <c r="A40" s="100" t="s">
        <v>111</v>
      </c>
      <c r="B40" s="123" t="s">
        <v>112</v>
      </c>
      <c r="C40" s="124" t="s">
        <v>113</v>
      </c>
      <c r="D40" s="103" t="s">
        <v>114</v>
      </c>
      <c r="E40" s="104" t="s">
        <v>15</v>
      </c>
      <c r="F40" s="105">
        <v>1.0</v>
      </c>
      <c r="G40" s="106">
        <v>390.14</v>
      </c>
      <c r="H40" s="106">
        <v>194.15</v>
      </c>
      <c r="I40" s="115">
        <f t="shared" si="16"/>
        <v>584.29</v>
      </c>
      <c r="J40" s="115">
        <f t="shared" si="17"/>
        <v>390.14</v>
      </c>
      <c r="K40" s="115">
        <f t="shared" si="18"/>
        <v>194.15</v>
      </c>
      <c r="L40" s="116">
        <f t="shared" si="19"/>
        <v>584.29</v>
      </c>
      <c r="M40" s="117">
        <f t="shared" si="20"/>
        <v>736.3279301</v>
      </c>
      <c r="N40" s="107"/>
      <c r="O40" s="85"/>
      <c r="P40" s="85"/>
      <c r="Q40" s="108"/>
      <c r="R40" s="85"/>
      <c r="S40" s="85"/>
      <c r="T40" s="85"/>
      <c r="U40" s="108"/>
      <c r="V40" s="85"/>
      <c r="W40" s="85"/>
      <c r="X40" s="85"/>
      <c r="Y40" s="108"/>
      <c r="Z40" s="85"/>
      <c r="AA40" s="85"/>
      <c r="AB40" s="85"/>
      <c r="AC40" s="108"/>
      <c r="AD40" s="85"/>
      <c r="AE40" s="85"/>
      <c r="AF40" s="85"/>
      <c r="AG40" s="108"/>
      <c r="AH40" s="85"/>
      <c r="AI40" s="85"/>
      <c r="AJ40" s="108"/>
      <c r="AK40" s="108"/>
      <c r="AL40" s="108"/>
    </row>
    <row r="41">
      <c r="A41" s="109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  <c r="N41" s="107"/>
      <c r="O41" s="85"/>
      <c r="P41" s="85"/>
      <c r="Q41" s="108"/>
      <c r="R41" s="85"/>
      <c r="S41" s="85"/>
      <c r="T41" s="85"/>
      <c r="U41" s="108"/>
      <c r="V41" s="85"/>
      <c r="W41" s="85"/>
      <c r="X41" s="85"/>
      <c r="Y41" s="108"/>
      <c r="Z41" s="85"/>
      <c r="AA41" s="85"/>
      <c r="AB41" s="85"/>
      <c r="AC41" s="108"/>
      <c r="AD41" s="85"/>
      <c r="AE41" s="85"/>
      <c r="AF41" s="85"/>
      <c r="AG41" s="108"/>
      <c r="AH41" s="85"/>
      <c r="AI41" s="85"/>
      <c r="AJ41" s="108"/>
      <c r="AK41" s="108"/>
      <c r="AL41" s="108"/>
    </row>
    <row r="42">
      <c r="A42" s="74" t="s">
        <v>115</v>
      </c>
      <c r="B42" s="99" t="s">
        <v>116</v>
      </c>
      <c r="C42" s="38"/>
      <c r="D42" s="45"/>
      <c r="E42" s="46"/>
      <c r="F42" s="47"/>
      <c r="G42" s="48"/>
      <c r="H42" s="48"/>
      <c r="I42" s="48"/>
      <c r="J42" s="48">
        <f t="shared" ref="J42:M42" si="21">SUM(J43:J62)</f>
        <v>31713.626</v>
      </c>
      <c r="K42" s="48">
        <f t="shared" si="21"/>
        <v>13917.8201</v>
      </c>
      <c r="L42" s="48">
        <f t="shared" si="21"/>
        <v>45631.4461</v>
      </c>
      <c r="M42" s="48">
        <f t="shared" si="21"/>
        <v>57505.19135</v>
      </c>
      <c r="N42" s="113"/>
      <c r="O42" s="49"/>
      <c r="P42" s="85"/>
      <c r="Q42" s="108"/>
      <c r="R42" s="85"/>
      <c r="S42" s="85"/>
      <c r="T42" s="85"/>
      <c r="U42" s="108"/>
      <c r="V42" s="85"/>
      <c r="W42" s="85"/>
      <c r="X42" s="85"/>
      <c r="Y42" s="108"/>
      <c r="Z42" s="85"/>
      <c r="AA42" s="85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</row>
    <row r="43">
      <c r="A43" s="100" t="s">
        <v>117</v>
      </c>
      <c r="B43" s="101" t="s">
        <v>118</v>
      </c>
      <c r="C43" s="125" t="s">
        <v>119</v>
      </c>
      <c r="D43" s="114" t="s">
        <v>120</v>
      </c>
      <c r="E43" s="100" t="s">
        <v>43</v>
      </c>
      <c r="F43" s="119">
        <v>56.0</v>
      </c>
      <c r="G43" s="119">
        <v>46.15</v>
      </c>
      <c r="H43" s="119">
        <v>34.61</v>
      </c>
      <c r="I43" s="115">
        <f t="shared" ref="I43:I62" si="22">SUM(G43:H43)</f>
        <v>80.76</v>
      </c>
      <c r="J43" s="115">
        <f t="shared" ref="J43:J62" si="23">G43*F43</f>
        <v>2584.4</v>
      </c>
      <c r="K43" s="115">
        <f t="shared" ref="K43:K62" si="24">H43*F43</f>
        <v>1938.16</v>
      </c>
      <c r="L43" s="116">
        <f t="shared" ref="L43:L62" si="25">I43*F43</f>
        <v>4522.56</v>
      </c>
      <c r="M43" s="117">
        <f t="shared" ref="M43:M62" si="26">L43*(1+$M$4)</f>
        <v>5699.374016</v>
      </c>
      <c r="N43" s="107"/>
      <c r="O43" s="85"/>
      <c r="P43" s="85"/>
      <c r="Q43" s="108"/>
      <c r="R43" s="85"/>
      <c r="S43" s="85"/>
      <c r="T43" s="85"/>
      <c r="U43" s="108"/>
      <c r="V43" s="85"/>
      <c r="W43" s="85"/>
      <c r="X43" s="85"/>
      <c r="Y43" s="108"/>
      <c r="Z43" s="85"/>
      <c r="AA43" s="85"/>
      <c r="AB43" s="85"/>
      <c r="AC43" s="108"/>
      <c r="AD43" s="85"/>
      <c r="AE43" s="85"/>
      <c r="AF43" s="85"/>
      <c r="AG43" s="108"/>
      <c r="AH43" s="85"/>
      <c r="AI43" s="85"/>
      <c r="AJ43" s="108"/>
      <c r="AK43" s="108"/>
      <c r="AL43" s="108"/>
    </row>
    <row r="44">
      <c r="A44" s="100" t="s">
        <v>121</v>
      </c>
      <c r="B44" s="121" t="s">
        <v>122</v>
      </c>
      <c r="C44" s="125" t="s">
        <v>66</v>
      </c>
      <c r="D44" s="126" t="s">
        <v>67</v>
      </c>
      <c r="E44" s="104" t="s">
        <v>68</v>
      </c>
      <c r="F44" s="119">
        <v>3.85</v>
      </c>
      <c r="G44" s="106">
        <v>28.61</v>
      </c>
      <c r="H44" s="106">
        <v>60.75</v>
      </c>
      <c r="I44" s="115">
        <f t="shared" si="22"/>
        <v>89.36</v>
      </c>
      <c r="J44" s="115">
        <f t="shared" si="23"/>
        <v>110.1485</v>
      </c>
      <c r="K44" s="115">
        <f t="shared" si="24"/>
        <v>233.8875</v>
      </c>
      <c r="L44" s="116">
        <f t="shared" si="25"/>
        <v>344.036</v>
      </c>
      <c r="M44" s="117">
        <f t="shared" si="26"/>
        <v>433.557507</v>
      </c>
      <c r="N44" s="107"/>
      <c r="O44" s="85"/>
      <c r="P44" s="85"/>
      <c r="Q44" s="108"/>
      <c r="R44" s="85"/>
      <c r="S44" s="85"/>
      <c r="T44" s="85"/>
      <c r="U44" s="108"/>
      <c r="V44" s="85"/>
      <c r="W44" s="85"/>
      <c r="X44" s="85"/>
      <c r="Y44" s="108"/>
      <c r="Z44" s="85"/>
      <c r="AA44" s="85"/>
      <c r="AB44" s="85"/>
      <c r="AC44" s="108"/>
      <c r="AD44" s="85"/>
      <c r="AE44" s="85"/>
      <c r="AF44" s="85"/>
      <c r="AG44" s="108"/>
      <c r="AH44" s="85"/>
      <c r="AI44" s="85"/>
      <c r="AJ44" s="108"/>
      <c r="AK44" s="108"/>
      <c r="AL44" s="108"/>
    </row>
    <row r="45">
      <c r="A45" s="100" t="s">
        <v>123</v>
      </c>
      <c r="B45" s="101" t="s">
        <v>124</v>
      </c>
      <c r="C45" s="120" t="s">
        <v>125</v>
      </c>
      <c r="D45" s="114" t="s">
        <v>126</v>
      </c>
      <c r="E45" s="104" t="s">
        <v>68</v>
      </c>
      <c r="F45" s="119">
        <v>0.45</v>
      </c>
      <c r="G45" s="106">
        <v>342.57</v>
      </c>
      <c r="H45" s="106">
        <v>194.29</v>
      </c>
      <c r="I45" s="115">
        <f t="shared" si="22"/>
        <v>536.86</v>
      </c>
      <c r="J45" s="115">
        <f t="shared" si="23"/>
        <v>154.1565</v>
      </c>
      <c r="K45" s="115">
        <f t="shared" si="24"/>
        <v>87.4305</v>
      </c>
      <c r="L45" s="116">
        <f t="shared" si="25"/>
        <v>241.587</v>
      </c>
      <c r="M45" s="117">
        <f t="shared" si="26"/>
        <v>304.4502827</v>
      </c>
      <c r="N45" s="107"/>
      <c r="O45" s="85"/>
      <c r="P45" s="85"/>
      <c r="Q45" s="108"/>
      <c r="R45" s="85"/>
      <c r="S45" s="85"/>
      <c r="T45" s="85"/>
      <c r="U45" s="108"/>
      <c r="V45" s="85"/>
      <c r="W45" s="85"/>
      <c r="X45" s="85"/>
      <c r="Y45" s="108"/>
      <c r="Z45" s="85"/>
      <c r="AA45" s="85"/>
      <c r="AB45" s="85"/>
      <c r="AC45" s="108"/>
      <c r="AD45" s="85"/>
      <c r="AE45" s="85"/>
      <c r="AF45" s="85"/>
      <c r="AG45" s="108"/>
      <c r="AH45" s="85"/>
      <c r="AI45" s="85"/>
      <c r="AJ45" s="108"/>
      <c r="AK45" s="108"/>
      <c r="AL45" s="108"/>
    </row>
    <row r="46">
      <c r="A46" s="100" t="s">
        <v>127</v>
      </c>
      <c r="B46" s="121" t="s">
        <v>128</v>
      </c>
      <c r="C46" s="120" t="s">
        <v>129</v>
      </c>
      <c r="D46" s="114" t="s">
        <v>130</v>
      </c>
      <c r="E46" s="104" t="s">
        <v>131</v>
      </c>
      <c r="F46" s="105">
        <v>133.0</v>
      </c>
      <c r="G46" s="106">
        <v>12.45</v>
      </c>
      <c r="H46" s="106">
        <v>1.78</v>
      </c>
      <c r="I46" s="115">
        <f t="shared" si="22"/>
        <v>14.23</v>
      </c>
      <c r="J46" s="115">
        <f t="shared" si="23"/>
        <v>1655.85</v>
      </c>
      <c r="K46" s="115">
        <f t="shared" si="24"/>
        <v>236.74</v>
      </c>
      <c r="L46" s="116">
        <f t="shared" si="25"/>
        <v>1892.59</v>
      </c>
      <c r="M46" s="117">
        <f t="shared" si="26"/>
        <v>2385.060291</v>
      </c>
      <c r="N46" s="107"/>
      <c r="O46" s="85"/>
      <c r="P46" s="85"/>
      <c r="Q46" s="108"/>
      <c r="R46" s="85"/>
      <c r="S46" s="85"/>
      <c r="T46" s="85"/>
      <c r="U46" s="108"/>
      <c r="V46" s="85"/>
      <c r="W46" s="85"/>
      <c r="X46" s="85"/>
      <c r="Y46" s="108"/>
      <c r="Z46" s="85"/>
      <c r="AA46" s="85"/>
      <c r="AB46" s="85"/>
      <c r="AC46" s="108"/>
      <c r="AD46" s="85"/>
      <c r="AE46" s="85"/>
      <c r="AF46" s="85"/>
      <c r="AG46" s="108"/>
      <c r="AH46" s="85"/>
      <c r="AI46" s="85"/>
      <c r="AJ46" s="108"/>
      <c r="AK46" s="108"/>
      <c r="AL46" s="108"/>
    </row>
    <row r="47">
      <c r="A47" s="100" t="s">
        <v>132</v>
      </c>
      <c r="B47" s="121" t="s">
        <v>128</v>
      </c>
      <c r="C47" s="120" t="s">
        <v>133</v>
      </c>
      <c r="D47" s="114" t="s">
        <v>134</v>
      </c>
      <c r="E47" s="104" t="s">
        <v>131</v>
      </c>
      <c r="F47" s="105">
        <v>30.0</v>
      </c>
      <c r="G47" s="106">
        <v>11.72</v>
      </c>
      <c r="H47" s="106">
        <v>5.48</v>
      </c>
      <c r="I47" s="115">
        <f t="shared" si="22"/>
        <v>17.2</v>
      </c>
      <c r="J47" s="115">
        <f t="shared" si="23"/>
        <v>351.6</v>
      </c>
      <c r="K47" s="115">
        <f t="shared" si="24"/>
        <v>164.4</v>
      </c>
      <c r="L47" s="116">
        <f t="shared" si="25"/>
        <v>516</v>
      </c>
      <c r="M47" s="117">
        <f t="shared" si="26"/>
        <v>650.2682092</v>
      </c>
      <c r="N47" s="107"/>
      <c r="O47" s="85"/>
      <c r="P47" s="85"/>
      <c r="Q47" s="108"/>
      <c r="R47" s="85"/>
      <c r="S47" s="85"/>
      <c r="T47" s="85"/>
      <c r="U47" s="108"/>
      <c r="V47" s="85"/>
      <c r="W47" s="85"/>
      <c r="X47" s="85"/>
      <c r="Y47" s="108"/>
      <c r="Z47" s="85"/>
      <c r="AA47" s="85"/>
      <c r="AB47" s="85"/>
      <c r="AC47" s="108"/>
      <c r="AD47" s="85"/>
      <c r="AE47" s="85"/>
      <c r="AF47" s="85"/>
      <c r="AG47" s="108"/>
      <c r="AH47" s="85"/>
      <c r="AI47" s="85"/>
      <c r="AJ47" s="108"/>
      <c r="AK47" s="108"/>
      <c r="AL47" s="108"/>
    </row>
    <row r="48">
      <c r="A48" s="100" t="s">
        <v>135</v>
      </c>
      <c r="B48" s="121" t="s">
        <v>136</v>
      </c>
      <c r="C48" s="120" t="s">
        <v>137</v>
      </c>
      <c r="D48" s="114" t="s">
        <v>138</v>
      </c>
      <c r="E48" s="104" t="s">
        <v>35</v>
      </c>
      <c r="F48" s="119">
        <v>28.0</v>
      </c>
      <c r="G48" s="106">
        <v>42.39</v>
      </c>
      <c r="H48" s="106">
        <v>56.82</v>
      </c>
      <c r="I48" s="115">
        <f t="shared" si="22"/>
        <v>99.21</v>
      </c>
      <c r="J48" s="115">
        <f t="shared" si="23"/>
        <v>1186.92</v>
      </c>
      <c r="K48" s="115">
        <f t="shared" si="24"/>
        <v>1590.96</v>
      </c>
      <c r="L48" s="116">
        <f t="shared" si="25"/>
        <v>2777.88</v>
      </c>
      <c r="M48" s="117">
        <f t="shared" si="26"/>
        <v>3500.711343</v>
      </c>
      <c r="N48" s="107"/>
      <c r="O48" s="85"/>
      <c r="P48" s="85"/>
      <c r="Q48" s="108"/>
      <c r="R48" s="85"/>
      <c r="S48" s="85"/>
      <c r="T48" s="85"/>
      <c r="U48" s="108"/>
      <c r="V48" s="85"/>
      <c r="W48" s="85"/>
      <c r="X48" s="85"/>
      <c r="Y48" s="108"/>
      <c r="Z48" s="85"/>
      <c r="AA48" s="85"/>
      <c r="AB48" s="85"/>
      <c r="AC48" s="108"/>
      <c r="AD48" s="85"/>
      <c r="AE48" s="85"/>
      <c r="AF48" s="85"/>
      <c r="AG48" s="108"/>
      <c r="AH48" s="85"/>
      <c r="AI48" s="85"/>
      <c r="AJ48" s="108"/>
      <c r="AK48" s="108"/>
      <c r="AL48" s="108"/>
    </row>
    <row r="49">
      <c r="A49" s="100" t="s">
        <v>139</v>
      </c>
      <c r="B49" s="121" t="s">
        <v>140</v>
      </c>
      <c r="C49" s="120" t="s">
        <v>141</v>
      </c>
      <c r="D49" s="114" t="s">
        <v>142</v>
      </c>
      <c r="E49" s="104" t="s">
        <v>68</v>
      </c>
      <c r="F49" s="119">
        <v>3.81</v>
      </c>
      <c r="G49" s="106">
        <v>1735.64</v>
      </c>
      <c r="H49" s="106">
        <v>117.09</v>
      </c>
      <c r="I49" s="115">
        <f t="shared" si="22"/>
        <v>1852.73</v>
      </c>
      <c r="J49" s="115">
        <f t="shared" si="23"/>
        <v>6612.7884</v>
      </c>
      <c r="K49" s="115">
        <f t="shared" si="24"/>
        <v>446.1129</v>
      </c>
      <c r="L49" s="116">
        <f t="shared" si="25"/>
        <v>7058.9013</v>
      </c>
      <c r="M49" s="117">
        <f t="shared" si="26"/>
        <v>8895.695944</v>
      </c>
      <c r="N49" s="107"/>
      <c r="O49" s="85"/>
      <c r="P49" s="85"/>
      <c r="Q49" s="108"/>
      <c r="R49" s="85"/>
      <c r="S49" s="85"/>
      <c r="T49" s="85"/>
      <c r="U49" s="108"/>
      <c r="V49" s="85"/>
      <c r="W49" s="85"/>
      <c r="X49" s="85"/>
      <c r="Y49" s="108"/>
      <c r="Z49" s="85"/>
      <c r="AA49" s="85"/>
      <c r="AB49" s="85"/>
      <c r="AC49" s="108"/>
      <c r="AD49" s="85"/>
      <c r="AE49" s="85"/>
      <c r="AF49" s="85"/>
      <c r="AG49" s="108"/>
      <c r="AH49" s="85"/>
      <c r="AI49" s="85"/>
      <c r="AJ49" s="108"/>
      <c r="AK49" s="108"/>
      <c r="AL49" s="108"/>
    </row>
    <row r="50">
      <c r="A50" s="100" t="s">
        <v>143</v>
      </c>
      <c r="B50" s="121" t="s">
        <v>144</v>
      </c>
      <c r="C50" s="125" t="s">
        <v>66</v>
      </c>
      <c r="D50" s="126" t="s">
        <v>67</v>
      </c>
      <c r="E50" s="104" t="s">
        <v>68</v>
      </c>
      <c r="F50" s="119">
        <v>8.75</v>
      </c>
      <c r="G50" s="106">
        <v>28.61</v>
      </c>
      <c r="H50" s="106">
        <v>60.75</v>
      </c>
      <c r="I50" s="115">
        <f t="shared" si="22"/>
        <v>89.36</v>
      </c>
      <c r="J50" s="115">
        <f t="shared" si="23"/>
        <v>250.3375</v>
      </c>
      <c r="K50" s="115">
        <f t="shared" si="24"/>
        <v>531.5625</v>
      </c>
      <c r="L50" s="116">
        <f t="shared" si="25"/>
        <v>781.9</v>
      </c>
      <c r="M50" s="117">
        <f t="shared" si="26"/>
        <v>985.3579705</v>
      </c>
      <c r="N50" s="107"/>
      <c r="O50" s="85"/>
      <c r="P50" s="85"/>
      <c r="Q50" s="108"/>
      <c r="R50" s="85"/>
      <c r="S50" s="85"/>
      <c r="T50" s="85"/>
      <c r="U50" s="108"/>
      <c r="V50" s="85"/>
      <c r="W50" s="85"/>
      <c r="X50" s="85"/>
      <c r="Y50" s="108"/>
      <c r="Z50" s="85"/>
      <c r="AA50" s="85"/>
      <c r="AB50" s="85"/>
      <c r="AC50" s="108"/>
      <c r="AD50" s="85"/>
      <c r="AE50" s="85"/>
      <c r="AF50" s="85"/>
      <c r="AG50" s="108"/>
      <c r="AH50" s="85"/>
      <c r="AI50" s="85"/>
      <c r="AJ50" s="108"/>
      <c r="AK50" s="108"/>
      <c r="AL50" s="108"/>
    </row>
    <row r="51">
      <c r="A51" s="100" t="s">
        <v>145</v>
      </c>
      <c r="B51" s="121" t="s">
        <v>146</v>
      </c>
      <c r="C51" s="120" t="s">
        <v>125</v>
      </c>
      <c r="D51" s="114" t="s">
        <v>126</v>
      </c>
      <c r="E51" s="104" t="s">
        <v>68</v>
      </c>
      <c r="F51" s="119">
        <v>0.48</v>
      </c>
      <c r="G51" s="106">
        <v>342.57</v>
      </c>
      <c r="H51" s="106">
        <v>194.29</v>
      </c>
      <c r="I51" s="115">
        <f t="shared" si="22"/>
        <v>536.86</v>
      </c>
      <c r="J51" s="115">
        <f t="shared" si="23"/>
        <v>164.4336</v>
      </c>
      <c r="K51" s="115">
        <f t="shared" si="24"/>
        <v>93.2592</v>
      </c>
      <c r="L51" s="116">
        <f t="shared" si="25"/>
        <v>257.6928</v>
      </c>
      <c r="M51" s="117">
        <f t="shared" si="26"/>
        <v>324.7469682</v>
      </c>
      <c r="N51" s="107"/>
      <c r="O51" s="85"/>
      <c r="P51" s="85"/>
      <c r="Q51" s="108"/>
      <c r="R51" s="85"/>
      <c r="S51" s="85"/>
      <c r="T51" s="85"/>
      <c r="U51" s="108"/>
      <c r="V51" s="85"/>
      <c r="W51" s="85"/>
      <c r="X51" s="85"/>
      <c r="Y51" s="108"/>
      <c r="Z51" s="85"/>
      <c r="AA51" s="85"/>
      <c r="AB51" s="85"/>
      <c r="AC51" s="108"/>
      <c r="AD51" s="85"/>
      <c r="AE51" s="85"/>
      <c r="AF51" s="85"/>
      <c r="AG51" s="108"/>
      <c r="AH51" s="85"/>
      <c r="AI51" s="85"/>
      <c r="AJ51" s="108"/>
      <c r="AK51" s="108"/>
      <c r="AL51" s="108"/>
    </row>
    <row r="52">
      <c r="A52" s="100" t="s">
        <v>147</v>
      </c>
      <c r="B52" s="121" t="s">
        <v>148</v>
      </c>
      <c r="C52" s="120" t="s">
        <v>129</v>
      </c>
      <c r="D52" s="114" t="s">
        <v>130</v>
      </c>
      <c r="E52" s="104" t="s">
        <v>131</v>
      </c>
      <c r="F52" s="105">
        <v>167.4</v>
      </c>
      <c r="G52" s="106">
        <v>12.45</v>
      </c>
      <c r="H52" s="106">
        <v>1.78</v>
      </c>
      <c r="I52" s="115">
        <f t="shared" si="22"/>
        <v>14.23</v>
      </c>
      <c r="J52" s="115">
        <f t="shared" si="23"/>
        <v>2084.13</v>
      </c>
      <c r="K52" s="115">
        <f t="shared" si="24"/>
        <v>297.972</v>
      </c>
      <c r="L52" s="116">
        <f t="shared" si="25"/>
        <v>2382.102</v>
      </c>
      <c r="M52" s="117">
        <f t="shared" si="26"/>
        <v>3001.948065</v>
      </c>
      <c r="N52" s="107"/>
      <c r="O52" s="85"/>
      <c r="P52" s="85"/>
      <c r="Q52" s="108"/>
      <c r="R52" s="85"/>
      <c r="S52" s="85"/>
      <c r="T52" s="85"/>
      <c r="U52" s="108"/>
      <c r="V52" s="85"/>
      <c r="W52" s="85"/>
      <c r="X52" s="85"/>
      <c r="Y52" s="108"/>
      <c r="Z52" s="85"/>
      <c r="AA52" s="85"/>
      <c r="AB52" s="85"/>
      <c r="AC52" s="108"/>
      <c r="AD52" s="85"/>
      <c r="AE52" s="85"/>
      <c r="AF52" s="85"/>
      <c r="AG52" s="108"/>
      <c r="AH52" s="85"/>
      <c r="AI52" s="85"/>
      <c r="AJ52" s="108"/>
      <c r="AK52" s="108"/>
      <c r="AL52" s="108"/>
    </row>
    <row r="53">
      <c r="A53" s="100" t="s">
        <v>149</v>
      </c>
      <c r="B53" s="121" t="s">
        <v>148</v>
      </c>
      <c r="C53" s="120" t="s">
        <v>133</v>
      </c>
      <c r="D53" s="114" t="s">
        <v>134</v>
      </c>
      <c r="E53" s="104" t="s">
        <v>131</v>
      </c>
      <c r="F53" s="105">
        <v>52.2</v>
      </c>
      <c r="G53" s="106">
        <v>11.72</v>
      </c>
      <c r="H53" s="106">
        <v>5.48</v>
      </c>
      <c r="I53" s="115">
        <f t="shared" si="22"/>
        <v>17.2</v>
      </c>
      <c r="J53" s="115">
        <f t="shared" si="23"/>
        <v>611.784</v>
      </c>
      <c r="K53" s="115">
        <f t="shared" si="24"/>
        <v>286.056</v>
      </c>
      <c r="L53" s="116">
        <f t="shared" si="25"/>
        <v>897.84</v>
      </c>
      <c r="M53" s="117">
        <f t="shared" si="26"/>
        <v>1131.466684</v>
      </c>
      <c r="N53" s="107"/>
      <c r="O53" s="85"/>
      <c r="P53" s="85"/>
      <c r="Q53" s="108"/>
      <c r="R53" s="85"/>
      <c r="S53" s="85"/>
      <c r="T53" s="85"/>
      <c r="U53" s="108"/>
      <c r="V53" s="85"/>
      <c r="W53" s="85"/>
      <c r="X53" s="85"/>
      <c r="Y53" s="108"/>
      <c r="Z53" s="85"/>
      <c r="AA53" s="85"/>
      <c r="AB53" s="85"/>
      <c r="AC53" s="108"/>
      <c r="AD53" s="85"/>
      <c r="AE53" s="85"/>
      <c r="AF53" s="85"/>
      <c r="AG53" s="108"/>
      <c r="AH53" s="85"/>
      <c r="AI53" s="85"/>
      <c r="AJ53" s="108"/>
      <c r="AK53" s="108"/>
      <c r="AL53" s="108"/>
    </row>
    <row r="54">
      <c r="A54" s="100" t="s">
        <v>150</v>
      </c>
      <c r="B54" s="121" t="s">
        <v>151</v>
      </c>
      <c r="C54" s="120" t="s">
        <v>137</v>
      </c>
      <c r="D54" s="114" t="s">
        <v>138</v>
      </c>
      <c r="E54" s="104" t="s">
        <v>35</v>
      </c>
      <c r="F54" s="119">
        <v>51.7</v>
      </c>
      <c r="G54" s="106">
        <v>42.39</v>
      </c>
      <c r="H54" s="106">
        <v>56.82</v>
      </c>
      <c r="I54" s="115">
        <f t="shared" si="22"/>
        <v>99.21</v>
      </c>
      <c r="J54" s="115">
        <f t="shared" si="23"/>
        <v>2191.563</v>
      </c>
      <c r="K54" s="115">
        <f t="shared" si="24"/>
        <v>2937.594</v>
      </c>
      <c r="L54" s="116">
        <f t="shared" si="25"/>
        <v>5129.157</v>
      </c>
      <c r="M54" s="117">
        <f t="shared" si="26"/>
        <v>6463.813444</v>
      </c>
      <c r="N54" s="107"/>
      <c r="O54" s="85"/>
      <c r="P54" s="85"/>
      <c r="Q54" s="108"/>
      <c r="R54" s="85"/>
      <c r="S54" s="85"/>
      <c r="T54" s="85"/>
      <c r="U54" s="108"/>
      <c r="V54" s="85"/>
      <c r="W54" s="85"/>
      <c r="X54" s="85"/>
      <c r="Y54" s="108"/>
      <c r="Z54" s="85"/>
      <c r="AA54" s="85"/>
      <c r="AB54" s="85"/>
      <c r="AC54" s="108"/>
      <c r="AD54" s="85"/>
      <c r="AE54" s="85"/>
      <c r="AF54" s="85"/>
      <c r="AG54" s="108"/>
      <c r="AH54" s="85"/>
      <c r="AI54" s="85"/>
      <c r="AJ54" s="108"/>
      <c r="AK54" s="108"/>
      <c r="AL54" s="108"/>
    </row>
    <row r="55">
      <c r="A55" s="100" t="s">
        <v>152</v>
      </c>
      <c r="B55" s="121" t="s">
        <v>153</v>
      </c>
      <c r="C55" s="120" t="s">
        <v>141</v>
      </c>
      <c r="D55" s="114" t="s">
        <v>142</v>
      </c>
      <c r="E55" s="104" t="s">
        <v>68</v>
      </c>
      <c r="F55" s="119">
        <v>3.9</v>
      </c>
      <c r="G55" s="106">
        <v>1735.64</v>
      </c>
      <c r="H55" s="106">
        <v>117.09</v>
      </c>
      <c r="I55" s="115">
        <f t="shared" si="22"/>
        <v>1852.73</v>
      </c>
      <c r="J55" s="115">
        <f t="shared" si="23"/>
        <v>6768.996</v>
      </c>
      <c r="K55" s="115">
        <f t="shared" si="24"/>
        <v>456.651</v>
      </c>
      <c r="L55" s="116">
        <f t="shared" si="25"/>
        <v>7225.647</v>
      </c>
      <c r="M55" s="117">
        <f t="shared" si="26"/>
        <v>9105.830494</v>
      </c>
      <c r="N55" s="107"/>
      <c r="O55" s="85"/>
      <c r="P55" s="85"/>
      <c r="Q55" s="108"/>
      <c r="R55" s="85"/>
      <c r="S55" s="85"/>
      <c r="T55" s="85"/>
      <c r="U55" s="108"/>
      <c r="V55" s="85"/>
      <c r="W55" s="85"/>
      <c r="X55" s="85"/>
      <c r="Y55" s="108"/>
      <c r="Z55" s="85"/>
      <c r="AA55" s="85"/>
      <c r="AB55" s="85"/>
      <c r="AC55" s="108"/>
      <c r="AD55" s="85"/>
      <c r="AE55" s="85"/>
      <c r="AF55" s="85"/>
      <c r="AG55" s="108"/>
      <c r="AH55" s="85"/>
      <c r="AI55" s="85"/>
      <c r="AJ55" s="108"/>
      <c r="AK55" s="108"/>
      <c r="AL55" s="108"/>
    </row>
    <row r="56">
      <c r="A56" s="100" t="s">
        <v>154</v>
      </c>
      <c r="B56" s="127" t="s">
        <v>155</v>
      </c>
      <c r="C56" s="128" t="s">
        <v>156</v>
      </c>
      <c r="D56" s="122" t="s">
        <v>157</v>
      </c>
      <c r="E56" s="129" t="s">
        <v>35</v>
      </c>
      <c r="F56" s="105">
        <v>94.5</v>
      </c>
      <c r="G56" s="106">
        <v>36.65</v>
      </c>
      <c r="H56" s="106">
        <v>14.62</v>
      </c>
      <c r="I56" s="115">
        <f t="shared" si="22"/>
        <v>51.27</v>
      </c>
      <c r="J56" s="115">
        <f t="shared" si="23"/>
        <v>3463.425</v>
      </c>
      <c r="K56" s="115">
        <f t="shared" si="24"/>
        <v>1381.59</v>
      </c>
      <c r="L56" s="116">
        <f t="shared" si="25"/>
        <v>4845.015</v>
      </c>
      <c r="M56" s="117">
        <f t="shared" si="26"/>
        <v>6105.734937</v>
      </c>
      <c r="N56" s="107"/>
      <c r="O56" s="85"/>
      <c r="P56" s="85"/>
      <c r="Q56" s="108"/>
      <c r="R56" s="85"/>
      <c r="S56" s="85"/>
      <c r="T56" s="85"/>
      <c r="U56" s="108"/>
      <c r="V56" s="85"/>
      <c r="W56" s="85"/>
      <c r="X56" s="85"/>
      <c r="Y56" s="108"/>
      <c r="Z56" s="85"/>
      <c r="AA56" s="85"/>
      <c r="AB56" s="85"/>
      <c r="AC56" s="108"/>
      <c r="AD56" s="85"/>
      <c r="AE56" s="85"/>
      <c r="AF56" s="85"/>
      <c r="AG56" s="108"/>
      <c r="AH56" s="85"/>
      <c r="AI56" s="85"/>
      <c r="AJ56" s="108"/>
      <c r="AK56" s="108"/>
      <c r="AL56" s="108"/>
    </row>
    <row r="57">
      <c r="A57" s="100" t="s">
        <v>158</v>
      </c>
      <c r="B57" s="121" t="s">
        <v>159</v>
      </c>
      <c r="C57" s="120" t="s">
        <v>160</v>
      </c>
      <c r="D57" s="114" t="s">
        <v>161</v>
      </c>
      <c r="E57" s="104" t="s">
        <v>35</v>
      </c>
      <c r="F57" s="119">
        <v>19.4</v>
      </c>
      <c r="G57" s="106">
        <v>43.07</v>
      </c>
      <c r="H57" s="106">
        <v>52.25</v>
      </c>
      <c r="I57" s="115">
        <f t="shared" si="22"/>
        <v>95.32</v>
      </c>
      <c r="J57" s="115">
        <f t="shared" si="23"/>
        <v>835.558</v>
      </c>
      <c r="K57" s="115">
        <f t="shared" si="24"/>
        <v>1013.65</v>
      </c>
      <c r="L57" s="116">
        <f t="shared" si="25"/>
        <v>1849.208</v>
      </c>
      <c r="M57" s="117">
        <f t="shared" si="26"/>
        <v>2330.389873</v>
      </c>
      <c r="N57" s="107"/>
      <c r="O57" s="85"/>
      <c r="P57" s="85"/>
      <c r="Q57" s="108"/>
      <c r="R57" s="85"/>
      <c r="S57" s="85"/>
      <c r="T57" s="85"/>
      <c r="U57" s="108"/>
      <c r="V57" s="85"/>
      <c r="W57" s="85"/>
      <c r="X57" s="85"/>
      <c r="Y57" s="108"/>
      <c r="Z57" s="85"/>
      <c r="AA57" s="85"/>
      <c r="AB57" s="85"/>
      <c r="AC57" s="108"/>
      <c r="AD57" s="85"/>
      <c r="AE57" s="85"/>
      <c r="AF57" s="85"/>
      <c r="AG57" s="108"/>
      <c r="AH57" s="85"/>
      <c r="AI57" s="85"/>
      <c r="AJ57" s="108"/>
      <c r="AK57" s="108"/>
      <c r="AL57" s="108"/>
    </row>
    <row r="58">
      <c r="A58" s="100" t="s">
        <v>162</v>
      </c>
      <c r="B58" s="121" t="s">
        <v>163</v>
      </c>
      <c r="C58" s="120" t="s">
        <v>164</v>
      </c>
      <c r="D58" s="114" t="s">
        <v>165</v>
      </c>
      <c r="E58" s="104" t="s">
        <v>35</v>
      </c>
      <c r="F58" s="119">
        <v>48.45</v>
      </c>
      <c r="G58" s="106">
        <v>6.32</v>
      </c>
      <c r="H58" s="106">
        <v>1.85</v>
      </c>
      <c r="I58" s="115">
        <f t="shared" si="22"/>
        <v>8.17</v>
      </c>
      <c r="J58" s="115">
        <f t="shared" si="23"/>
        <v>306.204</v>
      </c>
      <c r="K58" s="115">
        <f t="shared" si="24"/>
        <v>89.6325</v>
      </c>
      <c r="L58" s="116">
        <f t="shared" si="25"/>
        <v>395.8365</v>
      </c>
      <c r="M58" s="117">
        <f t="shared" si="26"/>
        <v>498.837</v>
      </c>
      <c r="N58" s="107"/>
      <c r="O58" s="85"/>
      <c r="P58" s="85"/>
      <c r="Q58" s="108"/>
      <c r="R58" s="85"/>
      <c r="S58" s="85"/>
      <c r="T58" s="85"/>
      <c r="U58" s="108"/>
      <c r="V58" s="85"/>
      <c r="W58" s="85"/>
      <c r="X58" s="85"/>
      <c r="Y58" s="108"/>
      <c r="Z58" s="85"/>
      <c r="AA58" s="85"/>
      <c r="AB58" s="85"/>
      <c r="AC58" s="108"/>
      <c r="AD58" s="85"/>
      <c r="AE58" s="85"/>
      <c r="AF58" s="85"/>
      <c r="AG58" s="108"/>
      <c r="AH58" s="85"/>
      <c r="AI58" s="85"/>
      <c r="AJ58" s="108"/>
      <c r="AK58" s="108"/>
      <c r="AL58" s="108"/>
    </row>
    <row r="59">
      <c r="A59" s="100" t="s">
        <v>166</v>
      </c>
      <c r="B59" s="121" t="s">
        <v>167</v>
      </c>
      <c r="C59" s="120" t="s">
        <v>168</v>
      </c>
      <c r="D59" s="114" t="s">
        <v>169</v>
      </c>
      <c r="E59" s="104" t="s">
        <v>35</v>
      </c>
      <c r="F59" s="119">
        <v>48.45</v>
      </c>
      <c r="G59" s="106">
        <v>22.23</v>
      </c>
      <c r="H59" s="106">
        <v>22.84</v>
      </c>
      <c r="I59" s="115">
        <f t="shared" si="22"/>
        <v>45.07</v>
      </c>
      <c r="J59" s="115">
        <f t="shared" si="23"/>
        <v>1077.0435</v>
      </c>
      <c r="K59" s="115">
        <f t="shared" si="24"/>
        <v>1106.598</v>
      </c>
      <c r="L59" s="116">
        <f t="shared" si="25"/>
        <v>2183.6415</v>
      </c>
      <c r="M59" s="117">
        <f t="shared" si="26"/>
        <v>2751.846216</v>
      </c>
      <c r="N59" s="107"/>
      <c r="O59" s="85"/>
      <c r="P59" s="85"/>
      <c r="Q59" s="108"/>
      <c r="R59" s="85"/>
      <c r="S59" s="85"/>
      <c r="T59" s="85"/>
      <c r="U59" s="108"/>
      <c r="V59" s="85"/>
      <c r="W59" s="85"/>
      <c r="X59" s="85"/>
      <c r="Y59" s="108"/>
      <c r="Z59" s="85"/>
      <c r="AA59" s="85"/>
      <c r="AB59" s="85"/>
      <c r="AC59" s="108"/>
      <c r="AD59" s="85"/>
      <c r="AE59" s="85"/>
      <c r="AF59" s="85"/>
      <c r="AG59" s="108"/>
      <c r="AH59" s="85"/>
      <c r="AI59" s="85"/>
      <c r="AJ59" s="108"/>
      <c r="AK59" s="108"/>
      <c r="AL59" s="108"/>
    </row>
    <row r="60">
      <c r="A60" s="100" t="s">
        <v>170</v>
      </c>
      <c r="B60" s="127" t="s">
        <v>171</v>
      </c>
      <c r="C60" s="130" t="s">
        <v>172</v>
      </c>
      <c r="D60" s="122" t="s">
        <v>173</v>
      </c>
      <c r="E60" s="104" t="s">
        <v>43</v>
      </c>
      <c r="F60" s="105">
        <v>32.2</v>
      </c>
      <c r="G60" s="106">
        <v>19.34</v>
      </c>
      <c r="H60" s="106">
        <v>17.11</v>
      </c>
      <c r="I60" s="115">
        <f t="shared" si="22"/>
        <v>36.45</v>
      </c>
      <c r="J60" s="115">
        <f t="shared" si="23"/>
        <v>622.748</v>
      </c>
      <c r="K60" s="115">
        <f t="shared" si="24"/>
        <v>550.942</v>
      </c>
      <c r="L60" s="116">
        <f t="shared" si="25"/>
        <v>1173.69</v>
      </c>
      <c r="M60" s="117">
        <f t="shared" si="26"/>
        <v>1479.095532</v>
      </c>
      <c r="N60" s="107"/>
      <c r="O60" s="85"/>
      <c r="P60" s="85"/>
      <c r="Q60" s="108"/>
      <c r="R60" s="85"/>
      <c r="S60" s="85"/>
      <c r="T60" s="85"/>
      <c r="U60" s="108"/>
      <c r="V60" s="85"/>
      <c r="W60" s="85"/>
      <c r="X60" s="85"/>
      <c r="Y60" s="108"/>
      <c r="Z60" s="85"/>
      <c r="AA60" s="85"/>
      <c r="AB60" s="85"/>
      <c r="AC60" s="108"/>
      <c r="AD60" s="85"/>
      <c r="AE60" s="85"/>
      <c r="AF60" s="85"/>
      <c r="AG60" s="108"/>
      <c r="AH60" s="85"/>
      <c r="AI60" s="85"/>
      <c r="AJ60" s="108"/>
      <c r="AK60" s="108"/>
      <c r="AL60" s="108"/>
    </row>
    <row r="61">
      <c r="A61" s="100" t="s">
        <v>174</v>
      </c>
      <c r="B61" s="127" t="s">
        <v>175</v>
      </c>
      <c r="C61" s="130" t="s">
        <v>176</v>
      </c>
      <c r="D61" s="122" t="s">
        <v>177</v>
      </c>
      <c r="E61" s="129" t="s">
        <v>35</v>
      </c>
      <c r="F61" s="105">
        <v>61.4</v>
      </c>
      <c r="G61" s="106">
        <v>2.28</v>
      </c>
      <c r="H61" s="106">
        <v>2.12</v>
      </c>
      <c r="I61" s="115">
        <f t="shared" si="22"/>
        <v>4.4</v>
      </c>
      <c r="J61" s="115">
        <f t="shared" si="23"/>
        <v>139.992</v>
      </c>
      <c r="K61" s="115">
        <f t="shared" si="24"/>
        <v>130.168</v>
      </c>
      <c r="L61" s="116">
        <f t="shared" si="25"/>
        <v>270.16</v>
      </c>
      <c r="M61" s="117">
        <f t="shared" si="26"/>
        <v>340.4582546</v>
      </c>
      <c r="N61" s="107"/>
      <c r="O61" s="85"/>
      <c r="P61" s="85"/>
      <c r="Q61" s="108"/>
      <c r="R61" s="85"/>
      <c r="S61" s="85"/>
      <c r="T61" s="85"/>
      <c r="U61" s="108"/>
      <c r="V61" s="85"/>
      <c r="W61" s="85"/>
      <c r="X61" s="85"/>
      <c r="Y61" s="108"/>
      <c r="Z61" s="85"/>
      <c r="AA61" s="85"/>
      <c r="AB61" s="85"/>
      <c r="AC61" s="108"/>
      <c r="AD61" s="85"/>
      <c r="AE61" s="85"/>
      <c r="AF61" s="85"/>
      <c r="AG61" s="108"/>
      <c r="AH61" s="85"/>
      <c r="AI61" s="85"/>
      <c r="AJ61" s="108"/>
      <c r="AK61" s="108"/>
      <c r="AL61" s="108"/>
    </row>
    <row r="62">
      <c r="A62" s="100" t="s">
        <v>178</v>
      </c>
      <c r="B62" s="127" t="s">
        <v>179</v>
      </c>
      <c r="C62" s="130" t="s">
        <v>180</v>
      </c>
      <c r="D62" s="122" t="s">
        <v>181</v>
      </c>
      <c r="E62" s="129" t="s">
        <v>35</v>
      </c>
      <c r="F62" s="105">
        <v>61.4</v>
      </c>
      <c r="G62" s="106">
        <v>8.82</v>
      </c>
      <c r="H62" s="106">
        <v>5.61</v>
      </c>
      <c r="I62" s="115">
        <f t="shared" si="22"/>
        <v>14.43</v>
      </c>
      <c r="J62" s="115">
        <f t="shared" si="23"/>
        <v>541.548</v>
      </c>
      <c r="K62" s="115">
        <f t="shared" si="24"/>
        <v>344.454</v>
      </c>
      <c r="L62" s="116">
        <f t="shared" si="25"/>
        <v>886.002</v>
      </c>
      <c r="M62" s="117">
        <f t="shared" si="26"/>
        <v>1116.548321</v>
      </c>
      <c r="N62" s="107"/>
      <c r="O62" s="85"/>
      <c r="P62" s="85"/>
      <c r="Q62" s="108"/>
      <c r="R62" s="85"/>
      <c r="S62" s="85"/>
      <c r="T62" s="85"/>
      <c r="U62" s="108"/>
      <c r="V62" s="85"/>
      <c r="W62" s="85"/>
      <c r="X62" s="85"/>
      <c r="Y62" s="108"/>
      <c r="Z62" s="85"/>
      <c r="AA62" s="85"/>
      <c r="AB62" s="85"/>
      <c r="AC62" s="108"/>
      <c r="AD62" s="85"/>
      <c r="AE62" s="85"/>
      <c r="AF62" s="85"/>
      <c r="AG62" s="108"/>
      <c r="AH62" s="85"/>
      <c r="AI62" s="85"/>
      <c r="AJ62" s="108"/>
      <c r="AK62" s="108"/>
      <c r="AL62" s="108"/>
    </row>
    <row r="63">
      <c r="A63" s="109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8"/>
      <c r="N63" s="107"/>
      <c r="O63" s="85"/>
      <c r="P63" s="85"/>
      <c r="Q63" s="108"/>
      <c r="R63" s="85"/>
      <c r="S63" s="85"/>
      <c r="T63" s="85"/>
      <c r="U63" s="108"/>
      <c r="V63" s="85"/>
      <c r="W63" s="85"/>
      <c r="X63" s="85"/>
      <c r="Y63" s="108"/>
      <c r="Z63" s="85"/>
      <c r="AA63" s="85"/>
      <c r="AB63" s="85"/>
      <c r="AC63" s="108"/>
      <c r="AD63" s="85"/>
      <c r="AE63" s="85"/>
      <c r="AF63" s="85"/>
      <c r="AG63" s="108"/>
      <c r="AH63" s="85"/>
      <c r="AI63" s="85"/>
      <c r="AJ63" s="108"/>
      <c r="AK63" s="108"/>
      <c r="AL63" s="108"/>
    </row>
    <row r="64">
      <c r="A64" s="74" t="s">
        <v>182</v>
      </c>
      <c r="B64" s="99" t="s">
        <v>183</v>
      </c>
      <c r="C64" s="38"/>
      <c r="D64" s="45"/>
      <c r="E64" s="46"/>
      <c r="F64" s="47"/>
      <c r="G64" s="48"/>
      <c r="H64" s="48"/>
      <c r="I64" s="48"/>
      <c r="J64" s="48">
        <f t="shared" ref="J64:M64" si="27">SUM(J65:J68)</f>
        <v>30766.32</v>
      </c>
      <c r="K64" s="48">
        <f t="shared" si="27"/>
        <v>6296.88</v>
      </c>
      <c r="L64" s="48">
        <f t="shared" si="27"/>
        <v>37063.2</v>
      </c>
      <c r="M64" s="48">
        <f t="shared" si="27"/>
        <v>46707.40444</v>
      </c>
      <c r="N64" s="113"/>
      <c r="O64" s="49"/>
      <c r="P64" s="85"/>
      <c r="Q64" s="108"/>
      <c r="R64" s="85"/>
      <c r="S64" s="85"/>
      <c r="T64" s="85"/>
      <c r="U64" s="108"/>
      <c r="V64" s="85"/>
      <c r="W64" s="85"/>
      <c r="X64" s="85"/>
      <c r="Y64" s="108"/>
      <c r="Z64" s="85"/>
      <c r="AA64" s="85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</row>
    <row r="65">
      <c r="A65" s="100" t="s">
        <v>184</v>
      </c>
      <c r="B65" s="121" t="s">
        <v>185</v>
      </c>
      <c r="C65" s="120" t="s">
        <v>186</v>
      </c>
      <c r="D65" s="114" t="s">
        <v>187</v>
      </c>
      <c r="E65" s="104" t="s">
        <v>35</v>
      </c>
      <c r="F65" s="119">
        <v>240.0</v>
      </c>
      <c r="G65" s="106">
        <v>23.93</v>
      </c>
      <c r="H65" s="106">
        <v>0.35</v>
      </c>
      <c r="I65" s="115">
        <f t="shared" ref="I65:I68" si="28">SUM(G65:H65)</f>
        <v>24.28</v>
      </c>
      <c r="J65" s="115">
        <f t="shared" ref="J65:J68" si="29">G65*F65</f>
        <v>5743.2</v>
      </c>
      <c r="K65" s="115">
        <f t="shared" ref="K65:K68" si="30">H65*F65</f>
        <v>84</v>
      </c>
      <c r="L65" s="116">
        <f t="shared" ref="L65:L68" si="31">I65*F65</f>
        <v>5827.2</v>
      </c>
      <c r="M65" s="117">
        <f t="shared" ref="M65:M68" si="32">L65*(1+$M$4)</f>
        <v>7343.494009</v>
      </c>
      <c r="N65" s="107"/>
      <c r="O65" s="85"/>
      <c r="P65" s="85"/>
      <c r="Q65" s="108"/>
      <c r="R65" s="85"/>
      <c r="S65" s="85"/>
      <c r="T65" s="85"/>
      <c r="U65" s="108"/>
      <c r="V65" s="85"/>
      <c r="W65" s="85"/>
      <c r="X65" s="85"/>
      <c r="Y65" s="108"/>
      <c r="Z65" s="85"/>
      <c r="AA65" s="85"/>
      <c r="AB65" s="85"/>
      <c r="AC65" s="108"/>
      <c r="AD65" s="85"/>
      <c r="AE65" s="85"/>
      <c r="AF65" s="85"/>
      <c r="AG65" s="108"/>
      <c r="AH65" s="85"/>
      <c r="AI65" s="85"/>
      <c r="AJ65" s="108"/>
      <c r="AK65" s="108"/>
      <c r="AL65" s="108"/>
    </row>
    <row r="66">
      <c r="A66" s="100" t="s">
        <v>188</v>
      </c>
      <c r="B66" s="121" t="s">
        <v>189</v>
      </c>
      <c r="C66" s="120" t="s">
        <v>125</v>
      </c>
      <c r="D66" s="114" t="s">
        <v>126</v>
      </c>
      <c r="E66" s="104" t="s">
        <v>68</v>
      </c>
      <c r="F66" s="119">
        <v>24.0</v>
      </c>
      <c r="G66" s="106">
        <v>342.57</v>
      </c>
      <c r="H66" s="106">
        <v>194.29</v>
      </c>
      <c r="I66" s="115">
        <f t="shared" si="28"/>
        <v>536.86</v>
      </c>
      <c r="J66" s="115">
        <f t="shared" si="29"/>
        <v>8221.68</v>
      </c>
      <c r="K66" s="115">
        <f t="shared" si="30"/>
        <v>4662.96</v>
      </c>
      <c r="L66" s="116">
        <f t="shared" si="31"/>
        <v>12884.64</v>
      </c>
      <c r="M66" s="117">
        <f t="shared" si="32"/>
        <v>16237.34841</v>
      </c>
      <c r="N66" s="107"/>
      <c r="O66" s="85"/>
      <c r="P66" s="85"/>
      <c r="Q66" s="108"/>
      <c r="R66" s="85"/>
      <c r="S66" s="85"/>
      <c r="T66" s="85"/>
      <c r="U66" s="108"/>
      <c r="V66" s="85"/>
      <c r="W66" s="85"/>
      <c r="X66" s="85"/>
      <c r="Y66" s="108"/>
      <c r="Z66" s="85"/>
      <c r="AA66" s="85"/>
      <c r="AB66" s="85"/>
      <c r="AC66" s="108"/>
      <c r="AD66" s="85"/>
      <c r="AE66" s="85"/>
      <c r="AF66" s="85"/>
      <c r="AG66" s="108"/>
      <c r="AH66" s="85"/>
      <c r="AI66" s="85"/>
      <c r="AJ66" s="108"/>
      <c r="AK66" s="108"/>
      <c r="AL66" s="108"/>
    </row>
    <row r="67">
      <c r="A67" s="100" t="s">
        <v>190</v>
      </c>
      <c r="B67" s="121" t="s">
        <v>191</v>
      </c>
      <c r="C67" s="120" t="s">
        <v>186</v>
      </c>
      <c r="D67" s="114" t="s">
        <v>187</v>
      </c>
      <c r="E67" s="104" t="s">
        <v>35</v>
      </c>
      <c r="F67" s="119">
        <v>240.0</v>
      </c>
      <c r="G67" s="106">
        <v>23.93</v>
      </c>
      <c r="H67" s="106">
        <v>0.35</v>
      </c>
      <c r="I67" s="115">
        <f t="shared" si="28"/>
        <v>24.28</v>
      </c>
      <c r="J67" s="115">
        <f t="shared" si="29"/>
        <v>5743.2</v>
      </c>
      <c r="K67" s="115">
        <f t="shared" si="30"/>
        <v>84</v>
      </c>
      <c r="L67" s="116">
        <f t="shared" si="31"/>
        <v>5827.2</v>
      </c>
      <c r="M67" s="117">
        <f t="shared" si="32"/>
        <v>7343.494009</v>
      </c>
      <c r="N67" s="107"/>
      <c r="O67" s="85"/>
      <c r="P67" s="85"/>
      <c r="Q67" s="108"/>
      <c r="R67" s="85"/>
      <c r="S67" s="85"/>
      <c r="T67" s="85"/>
      <c r="U67" s="108"/>
      <c r="V67" s="85"/>
      <c r="W67" s="85"/>
      <c r="X67" s="85"/>
      <c r="Y67" s="108"/>
      <c r="Z67" s="85"/>
      <c r="AA67" s="85"/>
      <c r="AB67" s="85"/>
      <c r="AC67" s="108"/>
      <c r="AD67" s="85"/>
      <c r="AE67" s="85"/>
      <c r="AF67" s="85"/>
      <c r="AG67" s="108"/>
      <c r="AH67" s="85"/>
      <c r="AI67" s="85"/>
      <c r="AJ67" s="108"/>
      <c r="AK67" s="108"/>
      <c r="AL67" s="108"/>
    </row>
    <row r="68">
      <c r="A68" s="100" t="s">
        <v>192</v>
      </c>
      <c r="B68" s="101" t="s">
        <v>193</v>
      </c>
      <c r="C68" s="120" t="s">
        <v>194</v>
      </c>
      <c r="D68" s="118" t="s">
        <v>195</v>
      </c>
      <c r="E68" s="104" t="s">
        <v>68</v>
      </c>
      <c r="F68" s="119">
        <v>96.0</v>
      </c>
      <c r="G68" s="106">
        <v>115.19</v>
      </c>
      <c r="H68" s="106">
        <v>15.27</v>
      </c>
      <c r="I68" s="115">
        <f t="shared" si="28"/>
        <v>130.46</v>
      </c>
      <c r="J68" s="115">
        <f t="shared" si="29"/>
        <v>11058.24</v>
      </c>
      <c r="K68" s="115">
        <f t="shared" si="30"/>
        <v>1465.92</v>
      </c>
      <c r="L68" s="116">
        <f t="shared" si="31"/>
        <v>12524.16</v>
      </c>
      <c r="M68" s="117">
        <f t="shared" si="32"/>
        <v>15783.06801</v>
      </c>
      <c r="N68" s="107"/>
      <c r="O68" s="85"/>
      <c r="P68" s="85"/>
      <c r="Q68" s="108"/>
      <c r="R68" s="85"/>
      <c r="S68" s="85"/>
      <c r="T68" s="85"/>
      <c r="U68" s="108"/>
      <c r="V68" s="85"/>
      <c r="W68" s="85"/>
      <c r="X68" s="85"/>
      <c r="Y68" s="108"/>
      <c r="Z68" s="85"/>
      <c r="AA68" s="85"/>
      <c r="AB68" s="85"/>
      <c r="AC68" s="108"/>
      <c r="AD68" s="85"/>
      <c r="AE68" s="85"/>
      <c r="AF68" s="85"/>
      <c r="AG68" s="108"/>
      <c r="AH68" s="85"/>
      <c r="AI68" s="85"/>
      <c r="AJ68" s="108"/>
      <c r="AK68" s="108"/>
      <c r="AL68" s="108"/>
    </row>
    <row r="69">
      <c r="A69" s="109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8"/>
      <c r="N69" s="107"/>
      <c r="O69" s="85"/>
      <c r="P69" s="85"/>
      <c r="Q69" s="108"/>
      <c r="R69" s="85"/>
      <c r="S69" s="85"/>
      <c r="T69" s="85"/>
      <c r="U69" s="108"/>
      <c r="V69" s="85"/>
      <c r="W69" s="85"/>
      <c r="X69" s="85"/>
      <c r="Y69" s="108"/>
      <c r="Z69" s="85"/>
      <c r="AA69" s="85"/>
      <c r="AB69" s="85"/>
      <c r="AC69" s="108"/>
      <c r="AD69" s="85"/>
      <c r="AE69" s="85"/>
      <c r="AF69" s="85"/>
      <c r="AG69" s="108"/>
      <c r="AH69" s="85"/>
      <c r="AI69" s="85"/>
      <c r="AJ69" s="108"/>
      <c r="AK69" s="108"/>
      <c r="AL69" s="108"/>
    </row>
    <row r="70">
      <c r="A70" s="74" t="s">
        <v>196</v>
      </c>
      <c r="B70" s="99" t="s">
        <v>197</v>
      </c>
      <c r="C70" s="38"/>
      <c r="D70" s="45"/>
      <c r="E70" s="46"/>
      <c r="F70" s="47"/>
      <c r="G70" s="48"/>
      <c r="H70" s="48"/>
      <c r="I70" s="48"/>
      <c r="J70" s="48">
        <f t="shared" ref="J70:M70" si="33">SUM(J71:J77)</f>
        <v>86849.05756</v>
      </c>
      <c r="K70" s="48">
        <f t="shared" si="33"/>
        <v>22161.55716</v>
      </c>
      <c r="L70" s="48">
        <f t="shared" si="33"/>
        <v>109010.6147</v>
      </c>
      <c r="M70" s="48">
        <f t="shared" si="33"/>
        <v>137376.2349</v>
      </c>
      <c r="N70" s="113"/>
      <c r="O70" s="49"/>
      <c r="P70" s="85"/>
      <c r="Q70" s="108"/>
      <c r="R70" s="85"/>
      <c r="S70" s="85"/>
      <c r="T70" s="85"/>
      <c r="U70" s="108"/>
      <c r="V70" s="85"/>
      <c r="W70" s="85"/>
      <c r="X70" s="85"/>
      <c r="Y70" s="108"/>
      <c r="Z70" s="85"/>
      <c r="AA70" s="85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</row>
    <row r="71">
      <c r="A71" s="100" t="s">
        <v>198</v>
      </c>
      <c r="B71" s="121" t="s">
        <v>199</v>
      </c>
      <c r="C71" s="120" t="s">
        <v>200</v>
      </c>
      <c r="D71" s="114" t="s">
        <v>201</v>
      </c>
      <c r="E71" s="100" t="s">
        <v>35</v>
      </c>
      <c r="F71" s="105">
        <v>452.0</v>
      </c>
      <c r="G71" s="105">
        <v>133.18</v>
      </c>
      <c r="H71" s="105">
        <v>43.71</v>
      </c>
      <c r="I71" s="115">
        <f t="shared" ref="I71:I77" si="34">SUM(G71:H71)</f>
        <v>176.89</v>
      </c>
      <c r="J71" s="115">
        <f t="shared" ref="J71:J77" si="35">G71*F71</f>
        <v>60197.36</v>
      </c>
      <c r="K71" s="115">
        <f t="shared" ref="K71:K77" si="36">H71*F71</f>
        <v>19756.92</v>
      </c>
      <c r="L71" s="116">
        <f t="shared" ref="L71:L77" si="37">I71*F71</f>
        <v>79954.28</v>
      </c>
      <c r="M71" s="117">
        <f t="shared" ref="M71:M77" si="38">L71*(1+$M$4)</f>
        <v>100759.1598</v>
      </c>
      <c r="N71" s="107"/>
      <c r="O71" s="85"/>
      <c r="P71" s="85"/>
      <c r="Q71" s="108"/>
      <c r="R71" s="85"/>
      <c r="S71" s="85"/>
      <c r="T71" s="85"/>
      <c r="U71" s="108"/>
      <c r="V71" s="85"/>
      <c r="W71" s="85"/>
      <c r="X71" s="85"/>
      <c r="Y71" s="108"/>
      <c r="Z71" s="85"/>
      <c r="AA71" s="85"/>
      <c r="AB71" s="85"/>
      <c r="AC71" s="108"/>
      <c r="AD71" s="85"/>
      <c r="AE71" s="85"/>
      <c r="AF71" s="85"/>
      <c r="AG71" s="108"/>
      <c r="AH71" s="85"/>
      <c r="AI71" s="85"/>
      <c r="AJ71" s="108"/>
      <c r="AK71" s="108"/>
      <c r="AL71" s="108"/>
    </row>
    <row r="72">
      <c r="A72" s="100" t="s">
        <v>202</v>
      </c>
      <c r="B72" s="121" t="s">
        <v>203</v>
      </c>
      <c r="C72" s="100" t="s">
        <v>204</v>
      </c>
      <c r="D72" s="118" t="s">
        <v>205</v>
      </c>
      <c r="E72" s="104" t="s">
        <v>43</v>
      </c>
      <c r="F72" s="105">
        <v>42.0</v>
      </c>
      <c r="G72" s="106">
        <v>74.42</v>
      </c>
      <c r="H72" s="106">
        <v>0.0</v>
      </c>
      <c r="I72" s="115">
        <f t="shared" si="34"/>
        <v>74.42</v>
      </c>
      <c r="J72" s="115">
        <f t="shared" si="35"/>
        <v>3125.64</v>
      </c>
      <c r="K72" s="115">
        <f t="shared" si="36"/>
        <v>0</v>
      </c>
      <c r="L72" s="116">
        <f t="shared" si="37"/>
        <v>3125.64</v>
      </c>
      <c r="M72" s="117">
        <f t="shared" si="38"/>
        <v>3938.961871</v>
      </c>
      <c r="N72" s="107"/>
      <c r="O72" s="85"/>
      <c r="P72" s="85"/>
      <c r="Q72" s="108"/>
      <c r="R72" s="85"/>
      <c r="S72" s="85"/>
      <c r="T72" s="85"/>
      <c r="U72" s="108"/>
      <c r="V72" s="85"/>
      <c r="W72" s="85"/>
      <c r="X72" s="85"/>
      <c r="Y72" s="108"/>
      <c r="Z72" s="85"/>
      <c r="AA72" s="85"/>
      <c r="AB72" s="85"/>
      <c r="AC72" s="108"/>
      <c r="AD72" s="85"/>
      <c r="AE72" s="85"/>
      <c r="AF72" s="85"/>
      <c r="AG72" s="108"/>
      <c r="AH72" s="85"/>
      <c r="AI72" s="85"/>
      <c r="AJ72" s="108"/>
      <c r="AK72" s="108"/>
      <c r="AL72" s="108"/>
    </row>
    <row r="73">
      <c r="A73" s="100" t="s">
        <v>206</v>
      </c>
      <c r="B73" s="101" t="s">
        <v>207</v>
      </c>
      <c r="C73" s="120" t="s">
        <v>208</v>
      </c>
      <c r="D73" s="114" t="s">
        <v>209</v>
      </c>
      <c r="E73" s="104" t="s">
        <v>43</v>
      </c>
      <c r="F73" s="105">
        <v>188.45</v>
      </c>
      <c r="G73" s="106">
        <v>49.14</v>
      </c>
      <c r="H73" s="106">
        <v>0.0</v>
      </c>
      <c r="I73" s="115">
        <f t="shared" si="34"/>
        <v>49.14</v>
      </c>
      <c r="J73" s="115">
        <f t="shared" si="35"/>
        <v>9260.433</v>
      </c>
      <c r="K73" s="115">
        <f t="shared" si="36"/>
        <v>0</v>
      </c>
      <c r="L73" s="116">
        <f t="shared" si="37"/>
        <v>9260.433</v>
      </c>
      <c r="M73" s="117">
        <f t="shared" si="38"/>
        <v>11670.08756</v>
      </c>
      <c r="N73" s="107"/>
      <c r="O73" s="85"/>
      <c r="P73" s="85"/>
      <c r="Q73" s="108"/>
      <c r="R73" s="85"/>
      <c r="S73" s="85"/>
      <c r="T73" s="85"/>
      <c r="U73" s="108"/>
      <c r="V73" s="85"/>
      <c r="W73" s="85"/>
      <c r="X73" s="85"/>
      <c r="Y73" s="108"/>
      <c r="Z73" s="85"/>
      <c r="AA73" s="85"/>
      <c r="AB73" s="85"/>
      <c r="AC73" s="108"/>
      <c r="AD73" s="85"/>
      <c r="AE73" s="85"/>
      <c r="AF73" s="85"/>
      <c r="AG73" s="108"/>
      <c r="AH73" s="85"/>
      <c r="AI73" s="85"/>
      <c r="AJ73" s="108"/>
      <c r="AK73" s="108"/>
      <c r="AL73" s="108"/>
    </row>
    <row r="74">
      <c r="A74" s="100" t="s">
        <v>210</v>
      </c>
      <c r="B74" s="121" t="s">
        <v>211</v>
      </c>
      <c r="C74" s="120" t="s">
        <v>208</v>
      </c>
      <c r="D74" s="114" t="s">
        <v>209</v>
      </c>
      <c r="E74" s="104" t="s">
        <v>43</v>
      </c>
      <c r="F74" s="105">
        <v>39.75</v>
      </c>
      <c r="G74" s="106">
        <v>49.14</v>
      </c>
      <c r="H74" s="106">
        <v>0.0</v>
      </c>
      <c r="I74" s="115">
        <f t="shared" si="34"/>
        <v>49.14</v>
      </c>
      <c r="J74" s="115">
        <f t="shared" si="35"/>
        <v>1953.315</v>
      </c>
      <c r="K74" s="115">
        <f t="shared" si="36"/>
        <v>0</v>
      </c>
      <c r="L74" s="116">
        <f t="shared" si="37"/>
        <v>1953.315</v>
      </c>
      <c r="M74" s="117">
        <f t="shared" si="38"/>
        <v>2461.586525</v>
      </c>
      <c r="N74" s="107"/>
      <c r="O74" s="85"/>
      <c r="P74" s="85"/>
      <c r="Q74" s="108"/>
      <c r="R74" s="85"/>
      <c r="S74" s="85"/>
      <c r="T74" s="85"/>
      <c r="U74" s="108"/>
      <c r="V74" s="85"/>
      <c r="W74" s="85"/>
      <c r="X74" s="85"/>
      <c r="Y74" s="108"/>
      <c r="Z74" s="85"/>
      <c r="AA74" s="85"/>
      <c r="AB74" s="85"/>
      <c r="AC74" s="108"/>
      <c r="AD74" s="85"/>
      <c r="AE74" s="85"/>
      <c r="AF74" s="85"/>
      <c r="AG74" s="108"/>
      <c r="AH74" s="85"/>
      <c r="AI74" s="85"/>
      <c r="AJ74" s="108"/>
      <c r="AK74" s="108"/>
      <c r="AL74" s="108"/>
    </row>
    <row r="75">
      <c r="A75" s="100" t="s">
        <v>212</v>
      </c>
      <c r="B75" s="101" t="s">
        <v>213</v>
      </c>
      <c r="C75" s="100" t="s">
        <v>214</v>
      </c>
      <c r="D75" s="118" t="s">
        <v>215</v>
      </c>
      <c r="E75" s="104" t="s">
        <v>15</v>
      </c>
      <c r="F75" s="105">
        <v>1.0</v>
      </c>
      <c r="G75" s="106">
        <v>292.61</v>
      </c>
      <c r="H75" s="106">
        <v>0.0</v>
      </c>
      <c r="I75" s="115">
        <f t="shared" si="34"/>
        <v>292.61</v>
      </c>
      <c r="J75" s="115">
        <f t="shared" si="35"/>
        <v>292.61</v>
      </c>
      <c r="K75" s="115">
        <f t="shared" si="36"/>
        <v>0</v>
      </c>
      <c r="L75" s="116">
        <f t="shared" si="37"/>
        <v>292.61</v>
      </c>
      <c r="M75" s="117">
        <f t="shared" si="38"/>
        <v>368.7499626</v>
      </c>
      <c r="N75" s="107"/>
      <c r="O75" s="85"/>
      <c r="P75" s="85"/>
      <c r="Q75" s="108"/>
      <c r="R75" s="85"/>
      <c r="S75" s="85"/>
      <c r="T75" s="85"/>
      <c r="U75" s="108"/>
      <c r="V75" s="85"/>
      <c r="W75" s="85"/>
      <c r="X75" s="85"/>
      <c r="Y75" s="108"/>
      <c r="Z75" s="85"/>
      <c r="AA75" s="85"/>
      <c r="AB75" s="85"/>
      <c r="AC75" s="108"/>
      <c r="AD75" s="85"/>
      <c r="AE75" s="85"/>
      <c r="AF75" s="85"/>
      <c r="AG75" s="108"/>
      <c r="AH75" s="85"/>
      <c r="AI75" s="85"/>
      <c r="AJ75" s="108"/>
      <c r="AK75" s="108"/>
      <c r="AL75" s="108"/>
    </row>
    <row r="76">
      <c r="A76" s="100" t="s">
        <v>216</v>
      </c>
      <c r="B76" s="121" t="s">
        <v>217</v>
      </c>
      <c r="C76" s="100" t="s">
        <v>218</v>
      </c>
      <c r="D76" s="114" t="s">
        <v>219</v>
      </c>
      <c r="E76" s="104" t="s">
        <v>35</v>
      </c>
      <c r="F76" s="105">
        <v>249.7</v>
      </c>
      <c r="G76" s="131">
        <f>'COMPOSIÇÕES'!H46</f>
        <v>33.5868</v>
      </c>
      <c r="H76" s="131">
        <f>'COMPOSIÇÕES'!I46</f>
        <v>8.7348</v>
      </c>
      <c r="I76" s="115">
        <f t="shared" si="34"/>
        <v>42.3216</v>
      </c>
      <c r="J76" s="115">
        <f t="shared" si="35"/>
        <v>8386.62396</v>
      </c>
      <c r="K76" s="115">
        <f t="shared" si="36"/>
        <v>2181.07956</v>
      </c>
      <c r="L76" s="116">
        <f t="shared" si="37"/>
        <v>10567.70352</v>
      </c>
      <c r="M76" s="117">
        <f t="shared" si="38"/>
        <v>13317.52256</v>
      </c>
      <c r="N76" s="107"/>
      <c r="O76" s="85"/>
      <c r="P76" s="85"/>
      <c r="Q76" s="108"/>
      <c r="R76" s="85"/>
      <c r="S76" s="85"/>
      <c r="T76" s="85"/>
      <c r="U76" s="108"/>
      <c r="V76" s="85"/>
      <c r="W76" s="85"/>
      <c r="X76" s="85"/>
      <c r="Y76" s="108"/>
      <c r="Z76" s="85"/>
      <c r="AA76" s="85"/>
      <c r="AB76" s="85"/>
      <c r="AC76" s="108"/>
      <c r="AD76" s="85"/>
      <c r="AE76" s="85"/>
      <c r="AF76" s="85"/>
      <c r="AG76" s="108"/>
      <c r="AH76" s="85"/>
      <c r="AI76" s="85"/>
      <c r="AJ76" s="108"/>
      <c r="AK76" s="108"/>
      <c r="AL76" s="108"/>
    </row>
    <row r="77">
      <c r="A77" s="100" t="s">
        <v>220</v>
      </c>
      <c r="B77" s="101" t="s">
        <v>221</v>
      </c>
      <c r="C77" s="100" t="s">
        <v>222</v>
      </c>
      <c r="D77" s="118" t="s">
        <v>223</v>
      </c>
      <c r="E77" s="104" t="s">
        <v>35</v>
      </c>
      <c r="F77" s="105">
        <v>5.88</v>
      </c>
      <c r="G77" s="106">
        <v>617.87</v>
      </c>
      <c r="H77" s="106">
        <v>38.02</v>
      </c>
      <c r="I77" s="115">
        <f t="shared" si="34"/>
        <v>655.89</v>
      </c>
      <c r="J77" s="115">
        <f t="shared" si="35"/>
        <v>3633.0756</v>
      </c>
      <c r="K77" s="115">
        <f t="shared" si="36"/>
        <v>223.5576</v>
      </c>
      <c r="L77" s="116">
        <f t="shared" si="37"/>
        <v>3856.6332</v>
      </c>
      <c r="M77" s="117">
        <f t="shared" si="38"/>
        <v>4860.166598</v>
      </c>
      <c r="N77" s="107"/>
      <c r="O77" s="85"/>
      <c r="P77" s="85"/>
      <c r="Q77" s="108"/>
      <c r="R77" s="85"/>
      <c r="S77" s="85"/>
      <c r="T77" s="85"/>
      <c r="U77" s="108"/>
      <c r="V77" s="85"/>
      <c r="W77" s="85"/>
      <c r="X77" s="85"/>
      <c r="Y77" s="108"/>
      <c r="Z77" s="85"/>
      <c r="AA77" s="85"/>
      <c r="AB77" s="85"/>
      <c r="AC77" s="108"/>
      <c r="AD77" s="85"/>
      <c r="AE77" s="85"/>
      <c r="AF77" s="85"/>
      <c r="AG77" s="108"/>
      <c r="AH77" s="85"/>
      <c r="AI77" s="85"/>
      <c r="AJ77" s="108"/>
      <c r="AK77" s="108"/>
      <c r="AL77" s="108"/>
    </row>
    <row r="78">
      <c r="A78" s="109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8"/>
      <c r="N78" s="107"/>
      <c r="O78" s="85"/>
      <c r="P78" s="85"/>
      <c r="Q78" s="108"/>
      <c r="R78" s="85"/>
      <c r="S78" s="85"/>
      <c r="T78" s="85"/>
      <c r="U78" s="108"/>
      <c r="V78" s="85"/>
      <c r="W78" s="85"/>
      <c r="X78" s="85"/>
      <c r="Y78" s="108"/>
      <c r="Z78" s="85"/>
      <c r="AA78" s="85"/>
      <c r="AB78" s="85"/>
      <c r="AC78" s="108"/>
      <c r="AD78" s="85"/>
      <c r="AE78" s="85"/>
      <c r="AF78" s="85"/>
      <c r="AG78" s="108"/>
      <c r="AH78" s="85"/>
      <c r="AI78" s="85"/>
      <c r="AJ78" s="108"/>
      <c r="AK78" s="108"/>
      <c r="AL78" s="108"/>
    </row>
    <row r="79">
      <c r="A79" s="74" t="s">
        <v>224</v>
      </c>
      <c r="B79" s="44" t="s">
        <v>225</v>
      </c>
      <c r="C79" s="38"/>
      <c r="D79" s="45"/>
      <c r="E79" s="46"/>
      <c r="F79" s="47"/>
      <c r="G79" s="48"/>
      <c r="H79" s="48"/>
      <c r="I79" s="48"/>
      <c r="J79" s="48">
        <f t="shared" ref="J79:M79" si="39">SUM(J80:J94)</f>
        <v>21014.396</v>
      </c>
      <c r="K79" s="48">
        <f t="shared" si="39"/>
        <v>4856.3238</v>
      </c>
      <c r="L79" s="48">
        <f t="shared" si="39"/>
        <v>25870.7198</v>
      </c>
      <c r="M79" s="48">
        <f t="shared" si="39"/>
        <v>31519.921</v>
      </c>
      <c r="N79" s="113"/>
      <c r="O79" s="49"/>
      <c r="P79" s="85"/>
      <c r="Q79" s="108"/>
      <c r="R79" s="85"/>
      <c r="S79" s="85"/>
      <c r="T79" s="85"/>
      <c r="U79" s="108"/>
      <c r="V79" s="85"/>
      <c r="W79" s="85"/>
      <c r="X79" s="85"/>
      <c r="Y79" s="108"/>
      <c r="Z79" s="85"/>
      <c r="AA79" s="85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</row>
    <row r="80">
      <c r="A80" s="100" t="s">
        <v>226</v>
      </c>
      <c r="B80" s="101" t="s">
        <v>227</v>
      </c>
      <c r="C80" s="100" t="s">
        <v>228</v>
      </c>
      <c r="D80" s="118" t="s">
        <v>229</v>
      </c>
      <c r="E80" s="104" t="s">
        <v>15</v>
      </c>
      <c r="F80" s="105">
        <v>8.0</v>
      </c>
      <c r="G80" s="106">
        <v>131.71</v>
      </c>
      <c r="H80" s="106">
        <v>28.48</v>
      </c>
      <c r="I80" s="115">
        <f t="shared" ref="I80:I94" si="40">SUM(G80:H80)</f>
        <v>160.19</v>
      </c>
      <c r="J80" s="115">
        <f t="shared" ref="J80:J94" si="41">G80*F80</f>
        <v>1053.68</v>
      </c>
      <c r="K80" s="115">
        <f t="shared" ref="K80:K94" si="42">H80*F80</f>
        <v>227.84</v>
      </c>
      <c r="L80" s="116">
        <f t="shared" ref="L80:L94" si="43">I80*F80</f>
        <v>1281.52</v>
      </c>
      <c r="M80" s="117">
        <f t="shared" ref="M80:M88" si="44">L80*(1+$M$4)</f>
        <v>1614.983945</v>
      </c>
      <c r="N80" s="107"/>
      <c r="O80" s="85"/>
      <c r="P80" s="85"/>
      <c r="Q80" s="108"/>
      <c r="R80" s="85"/>
      <c r="S80" s="85"/>
      <c r="T80" s="85"/>
      <c r="U80" s="108"/>
      <c r="V80" s="85"/>
      <c r="W80" s="85"/>
      <c r="X80" s="85"/>
      <c r="Y80" s="108"/>
      <c r="Z80" s="85"/>
      <c r="AA80" s="85"/>
      <c r="AB80" s="85"/>
      <c r="AC80" s="108"/>
      <c r="AD80" s="85"/>
      <c r="AE80" s="85"/>
      <c r="AF80" s="85"/>
      <c r="AG80" s="108"/>
      <c r="AH80" s="85"/>
      <c r="AI80" s="85"/>
      <c r="AJ80" s="108"/>
      <c r="AK80" s="108"/>
      <c r="AL80" s="108"/>
    </row>
    <row r="81">
      <c r="A81" s="100" t="s">
        <v>230</v>
      </c>
      <c r="B81" s="101" t="s">
        <v>231</v>
      </c>
      <c r="C81" s="100" t="s">
        <v>66</v>
      </c>
      <c r="D81" s="118" t="s">
        <v>67</v>
      </c>
      <c r="E81" s="104" t="s">
        <v>68</v>
      </c>
      <c r="F81" s="119">
        <f>F82*0.3</f>
        <v>27.78</v>
      </c>
      <c r="G81" s="106">
        <v>28.61</v>
      </c>
      <c r="H81" s="106">
        <v>60.75</v>
      </c>
      <c r="I81" s="115">
        <f t="shared" si="40"/>
        <v>89.36</v>
      </c>
      <c r="J81" s="115">
        <f t="shared" si="41"/>
        <v>794.7858</v>
      </c>
      <c r="K81" s="115">
        <f t="shared" si="42"/>
        <v>1687.635</v>
      </c>
      <c r="L81" s="116">
        <f t="shared" si="43"/>
        <v>2482.4208</v>
      </c>
      <c r="M81" s="117">
        <f t="shared" si="44"/>
        <v>3128.370791</v>
      </c>
      <c r="N81" s="107"/>
      <c r="O81" s="85"/>
      <c r="P81" s="85"/>
      <c r="Q81" s="108"/>
      <c r="R81" s="85"/>
      <c r="S81" s="85"/>
      <c r="T81" s="85"/>
      <c r="U81" s="108"/>
      <c r="V81" s="85"/>
      <c r="W81" s="85"/>
      <c r="X81" s="85"/>
      <c r="Y81" s="108"/>
      <c r="Z81" s="85"/>
      <c r="AA81" s="85"/>
      <c r="AB81" s="85"/>
      <c r="AC81" s="108"/>
      <c r="AD81" s="85"/>
      <c r="AE81" s="85"/>
      <c r="AF81" s="85"/>
      <c r="AG81" s="108"/>
      <c r="AH81" s="85"/>
      <c r="AI81" s="85"/>
      <c r="AJ81" s="108"/>
      <c r="AK81" s="108"/>
      <c r="AL81" s="108"/>
    </row>
    <row r="82">
      <c r="A82" s="100" t="s">
        <v>232</v>
      </c>
      <c r="B82" s="101" t="s">
        <v>233</v>
      </c>
      <c r="C82" s="100" t="s">
        <v>234</v>
      </c>
      <c r="D82" s="118" t="s">
        <v>235</v>
      </c>
      <c r="E82" s="104" t="s">
        <v>43</v>
      </c>
      <c r="F82" s="119">
        <v>92.6</v>
      </c>
      <c r="G82" s="106">
        <v>5.75</v>
      </c>
      <c r="H82" s="106">
        <v>2.45</v>
      </c>
      <c r="I82" s="115">
        <f t="shared" si="40"/>
        <v>8.2</v>
      </c>
      <c r="J82" s="115">
        <f t="shared" si="41"/>
        <v>532.45</v>
      </c>
      <c r="K82" s="115">
        <f t="shared" si="42"/>
        <v>226.87</v>
      </c>
      <c r="L82" s="116">
        <f t="shared" si="43"/>
        <v>759.32</v>
      </c>
      <c r="M82" s="117">
        <f t="shared" si="44"/>
        <v>956.9024353</v>
      </c>
      <c r="N82" s="107"/>
      <c r="O82" s="85"/>
      <c r="P82" s="85"/>
      <c r="Q82" s="108"/>
      <c r="R82" s="85"/>
      <c r="S82" s="85"/>
      <c r="T82" s="85"/>
      <c r="U82" s="108"/>
      <c r="V82" s="85"/>
      <c r="W82" s="85"/>
      <c r="X82" s="85"/>
      <c r="Y82" s="108"/>
      <c r="Z82" s="85"/>
      <c r="AA82" s="85"/>
      <c r="AB82" s="85"/>
      <c r="AC82" s="108"/>
      <c r="AD82" s="85"/>
      <c r="AE82" s="85"/>
      <c r="AF82" s="85"/>
      <c r="AG82" s="108"/>
      <c r="AH82" s="85"/>
      <c r="AI82" s="85"/>
      <c r="AJ82" s="108"/>
      <c r="AK82" s="108"/>
      <c r="AL82" s="108"/>
    </row>
    <row r="83">
      <c r="A83" s="100" t="s">
        <v>236</v>
      </c>
      <c r="B83" s="101" t="s">
        <v>237</v>
      </c>
      <c r="C83" s="100" t="s">
        <v>238</v>
      </c>
      <c r="D83" s="103" t="s">
        <v>239</v>
      </c>
      <c r="E83" s="129" t="s">
        <v>68</v>
      </c>
      <c r="F83" s="119">
        <f>F81</f>
        <v>27.78</v>
      </c>
      <c r="G83" s="106">
        <v>61.89</v>
      </c>
      <c r="H83" s="106">
        <v>19.46</v>
      </c>
      <c r="I83" s="115">
        <f t="shared" si="40"/>
        <v>81.35</v>
      </c>
      <c r="J83" s="115">
        <f t="shared" si="41"/>
        <v>1719.3042</v>
      </c>
      <c r="K83" s="115">
        <f t="shared" si="42"/>
        <v>540.5988</v>
      </c>
      <c r="L83" s="116">
        <f t="shared" si="43"/>
        <v>2259.903</v>
      </c>
      <c r="M83" s="117">
        <f t="shared" si="44"/>
        <v>2847.951699</v>
      </c>
      <c r="N83" s="107"/>
      <c r="O83" s="85"/>
      <c r="P83" s="85"/>
      <c r="Q83" s="108"/>
      <c r="R83" s="85"/>
      <c r="S83" s="85"/>
      <c r="T83" s="85"/>
      <c r="U83" s="108"/>
      <c r="V83" s="85"/>
      <c r="W83" s="85"/>
      <c r="X83" s="85"/>
      <c r="Y83" s="108"/>
      <c r="Z83" s="85"/>
      <c r="AA83" s="85"/>
      <c r="AB83" s="85"/>
      <c r="AC83" s="108"/>
      <c r="AD83" s="85"/>
      <c r="AE83" s="85"/>
      <c r="AF83" s="85"/>
      <c r="AG83" s="108"/>
      <c r="AH83" s="85"/>
      <c r="AI83" s="85"/>
      <c r="AJ83" s="108"/>
      <c r="AK83" s="108"/>
      <c r="AL83" s="108"/>
    </row>
    <row r="84">
      <c r="A84" s="100" t="s">
        <v>240</v>
      </c>
      <c r="B84" s="101" t="s">
        <v>241</v>
      </c>
      <c r="C84" s="100" t="s">
        <v>242</v>
      </c>
      <c r="D84" s="118" t="s">
        <v>243</v>
      </c>
      <c r="E84" s="104" t="s">
        <v>43</v>
      </c>
      <c r="F84" s="105">
        <v>42.0</v>
      </c>
      <c r="G84" s="106">
        <v>8.78</v>
      </c>
      <c r="H84" s="106">
        <v>7.07</v>
      </c>
      <c r="I84" s="115">
        <f t="shared" si="40"/>
        <v>15.85</v>
      </c>
      <c r="J84" s="115">
        <f t="shared" si="41"/>
        <v>368.76</v>
      </c>
      <c r="K84" s="115">
        <f t="shared" si="42"/>
        <v>296.94</v>
      </c>
      <c r="L84" s="116">
        <f t="shared" si="43"/>
        <v>665.7</v>
      </c>
      <c r="M84" s="117">
        <f t="shared" si="44"/>
        <v>838.9216024</v>
      </c>
      <c r="N84" s="107"/>
      <c r="O84" s="85"/>
      <c r="P84" s="85"/>
      <c r="Q84" s="108"/>
      <c r="R84" s="85"/>
      <c r="S84" s="85"/>
      <c r="T84" s="85"/>
      <c r="U84" s="108"/>
      <c r="V84" s="85"/>
      <c r="W84" s="85"/>
      <c r="X84" s="85"/>
      <c r="Y84" s="108"/>
      <c r="Z84" s="85"/>
      <c r="AA84" s="85"/>
      <c r="AB84" s="85"/>
      <c r="AC84" s="108"/>
      <c r="AD84" s="85"/>
      <c r="AE84" s="85"/>
      <c r="AF84" s="85"/>
      <c r="AG84" s="108"/>
      <c r="AH84" s="85"/>
      <c r="AI84" s="85"/>
      <c r="AJ84" s="108"/>
      <c r="AK84" s="108"/>
      <c r="AL84" s="108"/>
    </row>
    <row r="85">
      <c r="A85" s="100" t="s">
        <v>244</v>
      </c>
      <c r="B85" s="101" t="s">
        <v>245</v>
      </c>
      <c r="C85" s="100" t="s">
        <v>246</v>
      </c>
      <c r="D85" s="118" t="s">
        <v>247</v>
      </c>
      <c r="E85" s="104" t="s">
        <v>43</v>
      </c>
      <c r="F85" s="105">
        <v>42.0</v>
      </c>
      <c r="G85" s="106">
        <v>2.01</v>
      </c>
      <c r="H85" s="106">
        <v>2.18</v>
      </c>
      <c r="I85" s="115">
        <f t="shared" si="40"/>
        <v>4.19</v>
      </c>
      <c r="J85" s="115">
        <f t="shared" si="41"/>
        <v>84.42</v>
      </c>
      <c r="K85" s="115">
        <f t="shared" si="42"/>
        <v>91.56</v>
      </c>
      <c r="L85" s="116">
        <f t="shared" si="43"/>
        <v>175.98</v>
      </c>
      <c r="M85" s="117">
        <f t="shared" si="44"/>
        <v>221.7717044</v>
      </c>
      <c r="N85" s="107"/>
      <c r="O85" s="85"/>
      <c r="P85" s="85"/>
      <c r="Q85" s="108"/>
      <c r="R85" s="85"/>
      <c r="S85" s="85"/>
      <c r="T85" s="85"/>
      <c r="U85" s="108"/>
      <c r="V85" s="85"/>
      <c r="W85" s="85"/>
      <c r="X85" s="85"/>
      <c r="Y85" s="108"/>
      <c r="Z85" s="85"/>
      <c r="AA85" s="85"/>
      <c r="AB85" s="85"/>
      <c r="AC85" s="108"/>
      <c r="AD85" s="85"/>
      <c r="AE85" s="85"/>
      <c r="AF85" s="85"/>
      <c r="AG85" s="108"/>
      <c r="AH85" s="85"/>
      <c r="AI85" s="85"/>
      <c r="AJ85" s="108"/>
      <c r="AK85" s="108"/>
      <c r="AL85" s="108"/>
    </row>
    <row r="86">
      <c r="A86" s="100" t="s">
        <v>248</v>
      </c>
      <c r="B86" s="101" t="s">
        <v>249</v>
      </c>
      <c r="C86" s="100" t="s">
        <v>250</v>
      </c>
      <c r="D86" s="118" t="s">
        <v>251</v>
      </c>
      <c r="E86" s="104" t="s">
        <v>15</v>
      </c>
      <c r="F86" s="105">
        <v>6.0</v>
      </c>
      <c r="G86" s="106">
        <v>7.84</v>
      </c>
      <c r="H86" s="106">
        <v>6.93</v>
      </c>
      <c r="I86" s="115">
        <f t="shared" si="40"/>
        <v>14.77</v>
      </c>
      <c r="J86" s="115">
        <f t="shared" si="41"/>
        <v>47.04</v>
      </c>
      <c r="K86" s="115">
        <f t="shared" si="42"/>
        <v>41.58</v>
      </c>
      <c r="L86" s="116">
        <f t="shared" si="43"/>
        <v>88.62</v>
      </c>
      <c r="M86" s="117">
        <f t="shared" si="44"/>
        <v>111.6797843</v>
      </c>
      <c r="N86" s="107"/>
      <c r="O86" s="85"/>
      <c r="P86" s="85"/>
      <c r="Q86" s="108"/>
      <c r="R86" s="85"/>
      <c r="S86" s="85"/>
      <c r="T86" s="85"/>
      <c r="U86" s="108"/>
      <c r="V86" s="85"/>
      <c r="W86" s="85"/>
      <c r="X86" s="85"/>
      <c r="Y86" s="108"/>
      <c r="Z86" s="85"/>
      <c r="AA86" s="85"/>
      <c r="AB86" s="85"/>
      <c r="AC86" s="108"/>
      <c r="AD86" s="85"/>
      <c r="AE86" s="85"/>
      <c r="AF86" s="85"/>
      <c r="AG86" s="108"/>
      <c r="AH86" s="85"/>
      <c r="AI86" s="85"/>
      <c r="AJ86" s="108"/>
      <c r="AK86" s="108"/>
      <c r="AL86" s="108"/>
    </row>
    <row r="87">
      <c r="A87" s="100" t="s">
        <v>252</v>
      </c>
      <c r="B87" s="101" t="s">
        <v>253</v>
      </c>
      <c r="C87" s="100" t="s">
        <v>254</v>
      </c>
      <c r="D87" s="118" t="s">
        <v>255</v>
      </c>
      <c r="E87" s="104" t="s">
        <v>15</v>
      </c>
      <c r="F87" s="105">
        <v>1.0</v>
      </c>
      <c r="G87" s="106">
        <v>23.23</v>
      </c>
      <c r="H87" s="106">
        <v>15.18</v>
      </c>
      <c r="I87" s="115">
        <f t="shared" si="40"/>
        <v>38.41</v>
      </c>
      <c r="J87" s="115">
        <f t="shared" si="41"/>
        <v>23.23</v>
      </c>
      <c r="K87" s="115">
        <f t="shared" si="42"/>
        <v>15.18</v>
      </c>
      <c r="L87" s="116">
        <f t="shared" si="43"/>
        <v>38.41</v>
      </c>
      <c r="M87" s="117">
        <f t="shared" si="44"/>
        <v>48.40465487</v>
      </c>
      <c r="N87" s="107"/>
      <c r="O87" s="85"/>
      <c r="P87" s="85"/>
      <c r="Q87" s="108"/>
      <c r="R87" s="85"/>
      <c r="S87" s="85"/>
      <c r="T87" s="85"/>
      <c r="U87" s="108"/>
      <c r="V87" s="85"/>
      <c r="W87" s="85"/>
      <c r="X87" s="85"/>
      <c r="Y87" s="108"/>
      <c r="Z87" s="85"/>
      <c r="AA87" s="85"/>
      <c r="AB87" s="85"/>
      <c r="AC87" s="108"/>
      <c r="AD87" s="85"/>
      <c r="AE87" s="85"/>
      <c r="AF87" s="85"/>
      <c r="AG87" s="108"/>
      <c r="AH87" s="85"/>
      <c r="AI87" s="85"/>
      <c r="AJ87" s="108"/>
      <c r="AK87" s="108"/>
      <c r="AL87" s="108"/>
    </row>
    <row r="88">
      <c r="A88" s="100" t="s">
        <v>256</v>
      </c>
      <c r="B88" s="101" t="s">
        <v>257</v>
      </c>
      <c r="C88" s="100" t="s">
        <v>258</v>
      </c>
      <c r="D88" s="118" t="s">
        <v>259</v>
      </c>
      <c r="E88" s="104" t="s">
        <v>15</v>
      </c>
      <c r="F88" s="105">
        <v>1.0</v>
      </c>
      <c r="G88" s="106">
        <v>11.35</v>
      </c>
      <c r="H88" s="106">
        <v>2.96</v>
      </c>
      <c r="I88" s="115">
        <f t="shared" si="40"/>
        <v>14.31</v>
      </c>
      <c r="J88" s="115">
        <f t="shared" si="41"/>
        <v>11.35</v>
      </c>
      <c r="K88" s="115">
        <f t="shared" si="42"/>
        <v>2.96</v>
      </c>
      <c r="L88" s="116">
        <f t="shared" si="43"/>
        <v>14.31</v>
      </c>
      <c r="M88" s="117">
        <f t="shared" si="44"/>
        <v>18.03360092</v>
      </c>
      <c r="N88" s="107"/>
      <c r="O88" s="85"/>
      <c r="P88" s="85"/>
      <c r="Q88" s="108"/>
      <c r="R88" s="85"/>
      <c r="S88" s="85"/>
      <c r="T88" s="85"/>
      <c r="U88" s="108"/>
      <c r="V88" s="85"/>
      <c r="W88" s="85"/>
      <c r="X88" s="85"/>
      <c r="Y88" s="108"/>
      <c r="Z88" s="85"/>
      <c r="AA88" s="85"/>
      <c r="AB88" s="85"/>
      <c r="AC88" s="108"/>
      <c r="AD88" s="85"/>
      <c r="AE88" s="85"/>
      <c r="AF88" s="85"/>
      <c r="AG88" s="108"/>
      <c r="AH88" s="85"/>
      <c r="AI88" s="85"/>
      <c r="AJ88" s="108"/>
      <c r="AK88" s="108"/>
      <c r="AL88" s="108"/>
    </row>
    <row r="89">
      <c r="A89" s="100" t="s">
        <v>260</v>
      </c>
      <c r="B89" s="101" t="s">
        <v>261</v>
      </c>
      <c r="C89" s="100" t="s">
        <v>262</v>
      </c>
      <c r="D89" s="118" t="s">
        <v>263</v>
      </c>
      <c r="E89" s="104" t="s">
        <v>15</v>
      </c>
      <c r="F89" s="105">
        <v>6.0</v>
      </c>
      <c r="G89" s="106">
        <v>895.99</v>
      </c>
      <c r="H89" s="106">
        <v>0.0</v>
      </c>
      <c r="I89" s="115">
        <f t="shared" si="40"/>
        <v>895.99</v>
      </c>
      <c r="J89" s="115">
        <f t="shared" si="41"/>
        <v>5375.94</v>
      </c>
      <c r="K89" s="115">
        <f t="shared" si="42"/>
        <v>0</v>
      </c>
      <c r="L89" s="116">
        <f t="shared" si="43"/>
        <v>5375.94</v>
      </c>
      <c r="M89" s="117">
        <f>L89*(1+$M$5)</f>
        <v>6254.688642</v>
      </c>
      <c r="N89" s="107"/>
      <c r="O89" s="85"/>
      <c r="P89" s="85"/>
      <c r="Q89" s="108"/>
      <c r="R89" s="85"/>
      <c r="S89" s="85"/>
      <c r="T89" s="85"/>
      <c r="U89" s="108"/>
      <c r="V89" s="85"/>
      <c r="W89" s="85"/>
      <c r="X89" s="85"/>
      <c r="Y89" s="108"/>
      <c r="Z89" s="85"/>
      <c r="AA89" s="85"/>
      <c r="AB89" s="85"/>
      <c r="AC89" s="108"/>
      <c r="AD89" s="85"/>
      <c r="AE89" s="85"/>
      <c r="AF89" s="85"/>
      <c r="AG89" s="108"/>
      <c r="AH89" s="85"/>
      <c r="AI89" s="85"/>
      <c r="AJ89" s="108"/>
      <c r="AK89" s="108"/>
      <c r="AL89" s="108"/>
    </row>
    <row r="90">
      <c r="A90" s="100" t="s">
        <v>264</v>
      </c>
      <c r="B90" s="101" t="s">
        <v>265</v>
      </c>
      <c r="C90" s="100" t="s">
        <v>266</v>
      </c>
      <c r="D90" s="118" t="s">
        <v>267</v>
      </c>
      <c r="E90" s="104" t="s">
        <v>15</v>
      </c>
      <c r="F90" s="105">
        <v>6.0</v>
      </c>
      <c r="G90" s="106">
        <v>427.89</v>
      </c>
      <c r="H90" s="106">
        <v>149.4</v>
      </c>
      <c r="I90" s="115">
        <f t="shared" si="40"/>
        <v>577.29</v>
      </c>
      <c r="J90" s="115">
        <f t="shared" si="41"/>
        <v>2567.34</v>
      </c>
      <c r="K90" s="115">
        <f t="shared" si="42"/>
        <v>896.4</v>
      </c>
      <c r="L90" s="116">
        <f t="shared" si="43"/>
        <v>3463.74</v>
      </c>
      <c r="M90" s="117">
        <f t="shared" ref="M90:M92" si="45">L90*(1+$M$4)</f>
        <v>4365.038773</v>
      </c>
      <c r="N90" s="107"/>
      <c r="O90" s="85"/>
      <c r="P90" s="85"/>
      <c r="Q90" s="108"/>
      <c r="R90" s="85"/>
      <c r="S90" s="85"/>
      <c r="T90" s="85"/>
      <c r="U90" s="108"/>
      <c r="V90" s="85"/>
      <c r="W90" s="85"/>
      <c r="X90" s="85"/>
      <c r="Y90" s="108"/>
      <c r="Z90" s="85"/>
      <c r="AA90" s="85"/>
      <c r="AB90" s="85"/>
      <c r="AC90" s="108"/>
      <c r="AD90" s="85"/>
      <c r="AE90" s="85"/>
      <c r="AF90" s="85"/>
      <c r="AG90" s="108"/>
      <c r="AH90" s="85"/>
      <c r="AI90" s="85"/>
      <c r="AJ90" s="108"/>
      <c r="AK90" s="108"/>
      <c r="AL90" s="108"/>
    </row>
    <row r="91">
      <c r="A91" s="100" t="s">
        <v>268</v>
      </c>
      <c r="B91" s="101" t="s">
        <v>269</v>
      </c>
      <c r="C91" s="100" t="s">
        <v>270</v>
      </c>
      <c r="D91" s="118" t="s">
        <v>271</v>
      </c>
      <c r="E91" s="104" t="s">
        <v>15</v>
      </c>
      <c r="F91" s="105">
        <v>6.0</v>
      </c>
      <c r="G91" s="106">
        <v>13.48</v>
      </c>
      <c r="H91" s="106">
        <v>13.0</v>
      </c>
      <c r="I91" s="115">
        <f t="shared" si="40"/>
        <v>26.48</v>
      </c>
      <c r="J91" s="115">
        <f t="shared" si="41"/>
        <v>80.88</v>
      </c>
      <c r="K91" s="115">
        <f t="shared" si="42"/>
        <v>78</v>
      </c>
      <c r="L91" s="116">
        <f t="shared" si="43"/>
        <v>158.88</v>
      </c>
      <c r="M91" s="117">
        <f t="shared" si="45"/>
        <v>200.2221184</v>
      </c>
      <c r="N91" s="107"/>
      <c r="O91" s="85"/>
      <c r="P91" s="85"/>
      <c r="Q91" s="108"/>
      <c r="R91" s="85"/>
      <c r="S91" s="85"/>
      <c r="T91" s="85"/>
      <c r="U91" s="108"/>
      <c r="V91" s="85"/>
      <c r="W91" s="85"/>
      <c r="X91" s="85"/>
      <c r="Y91" s="108"/>
      <c r="Z91" s="85"/>
      <c r="AA91" s="85"/>
      <c r="AB91" s="85"/>
      <c r="AC91" s="108"/>
      <c r="AD91" s="85"/>
      <c r="AE91" s="85"/>
      <c r="AF91" s="85"/>
      <c r="AG91" s="108"/>
      <c r="AH91" s="85"/>
      <c r="AI91" s="85"/>
      <c r="AJ91" s="108"/>
      <c r="AK91" s="108"/>
      <c r="AL91" s="108"/>
    </row>
    <row r="92">
      <c r="A92" s="100" t="s">
        <v>272</v>
      </c>
      <c r="B92" s="101" t="s">
        <v>273</v>
      </c>
      <c r="C92" s="100" t="s">
        <v>274</v>
      </c>
      <c r="D92" s="103" t="s">
        <v>275</v>
      </c>
      <c r="E92" s="129" t="s">
        <v>15</v>
      </c>
      <c r="F92" s="105">
        <v>1.0</v>
      </c>
      <c r="G92" s="106">
        <v>35.64</v>
      </c>
      <c r="H92" s="106">
        <v>0.7</v>
      </c>
      <c r="I92" s="115">
        <f t="shared" si="40"/>
        <v>36.34</v>
      </c>
      <c r="J92" s="115">
        <f t="shared" si="41"/>
        <v>35.64</v>
      </c>
      <c r="K92" s="115">
        <f t="shared" si="42"/>
        <v>0.7</v>
      </c>
      <c r="L92" s="116">
        <f t="shared" si="43"/>
        <v>36.34</v>
      </c>
      <c r="M92" s="117">
        <f t="shared" si="45"/>
        <v>45.79602078</v>
      </c>
      <c r="N92" s="107"/>
      <c r="O92" s="85"/>
      <c r="P92" s="85"/>
      <c r="Q92" s="108"/>
      <c r="R92" s="85"/>
      <c r="S92" s="85"/>
      <c r="T92" s="85"/>
      <c r="U92" s="108"/>
      <c r="V92" s="85"/>
      <c r="W92" s="85"/>
      <c r="X92" s="85"/>
      <c r="Y92" s="108"/>
      <c r="Z92" s="85"/>
      <c r="AA92" s="85"/>
      <c r="AB92" s="85"/>
      <c r="AC92" s="108"/>
      <c r="AD92" s="85"/>
      <c r="AE92" s="85"/>
      <c r="AF92" s="85"/>
      <c r="AG92" s="108"/>
      <c r="AH92" s="85"/>
      <c r="AI92" s="85"/>
      <c r="AJ92" s="108"/>
      <c r="AK92" s="108"/>
      <c r="AL92" s="108"/>
    </row>
    <row r="93">
      <c r="A93" s="100" t="s">
        <v>276</v>
      </c>
      <c r="B93" s="101" t="s">
        <v>277</v>
      </c>
      <c r="C93" s="100" t="s">
        <v>278</v>
      </c>
      <c r="D93" s="103" t="s">
        <v>279</v>
      </c>
      <c r="E93" s="129" t="s">
        <v>15</v>
      </c>
      <c r="F93" s="105">
        <v>6.0</v>
      </c>
      <c r="G93" s="106">
        <v>968.97</v>
      </c>
      <c r="H93" s="106">
        <v>0.0</v>
      </c>
      <c r="I93" s="115">
        <f t="shared" si="40"/>
        <v>968.97</v>
      </c>
      <c r="J93" s="115">
        <f t="shared" si="41"/>
        <v>5813.82</v>
      </c>
      <c r="K93" s="115">
        <f t="shared" si="42"/>
        <v>0</v>
      </c>
      <c r="L93" s="116">
        <f t="shared" si="43"/>
        <v>5813.82</v>
      </c>
      <c r="M93" s="117">
        <f>L93*(1+$M$5)</f>
        <v>6764.144303</v>
      </c>
      <c r="N93" s="107"/>
      <c r="O93" s="85"/>
      <c r="P93" s="85"/>
      <c r="Q93" s="108"/>
      <c r="R93" s="85"/>
      <c r="S93" s="85"/>
      <c r="T93" s="85"/>
      <c r="U93" s="108"/>
      <c r="V93" s="85"/>
      <c r="W93" s="85"/>
      <c r="X93" s="85"/>
      <c r="Y93" s="108"/>
      <c r="Z93" s="85"/>
      <c r="AA93" s="85"/>
      <c r="AB93" s="85"/>
      <c r="AC93" s="108"/>
      <c r="AD93" s="85"/>
      <c r="AE93" s="85"/>
      <c r="AF93" s="85"/>
      <c r="AG93" s="108"/>
      <c r="AH93" s="85"/>
      <c r="AI93" s="85"/>
      <c r="AJ93" s="108"/>
      <c r="AK93" s="108"/>
      <c r="AL93" s="108"/>
    </row>
    <row r="94">
      <c r="A94" s="100" t="s">
        <v>280</v>
      </c>
      <c r="B94" s="101" t="s">
        <v>281</v>
      </c>
      <c r="C94" s="102" t="s">
        <v>282</v>
      </c>
      <c r="D94" s="103" t="s">
        <v>283</v>
      </c>
      <c r="E94" s="129" t="s">
        <v>43</v>
      </c>
      <c r="F94" s="119">
        <f>F82*3</f>
        <v>277.8</v>
      </c>
      <c r="G94" s="106">
        <v>9.02</v>
      </c>
      <c r="H94" s="106">
        <v>2.7</v>
      </c>
      <c r="I94" s="115">
        <f t="shared" si="40"/>
        <v>11.72</v>
      </c>
      <c r="J94" s="115">
        <f t="shared" si="41"/>
        <v>2505.756</v>
      </c>
      <c r="K94" s="115">
        <f t="shared" si="42"/>
        <v>750.06</v>
      </c>
      <c r="L94" s="116">
        <f t="shared" si="43"/>
        <v>3255.816</v>
      </c>
      <c r="M94" s="117">
        <f>L94*(1+$M$4)</f>
        <v>4103.01093</v>
      </c>
      <c r="N94" s="107"/>
      <c r="O94" s="85"/>
      <c r="P94" s="85"/>
      <c r="Q94" s="108"/>
      <c r="R94" s="85"/>
      <c r="S94" s="85"/>
      <c r="T94" s="85"/>
      <c r="U94" s="108"/>
      <c r="V94" s="85"/>
      <c r="W94" s="85"/>
      <c r="X94" s="85"/>
      <c r="Y94" s="108"/>
      <c r="Z94" s="85"/>
      <c r="AA94" s="85"/>
      <c r="AB94" s="85"/>
      <c r="AC94" s="108"/>
      <c r="AD94" s="85"/>
      <c r="AE94" s="85"/>
      <c r="AF94" s="85"/>
      <c r="AG94" s="108"/>
      <c r="AH94" s="85"/>
      <c r="AI94" s="85"/>
      <c r="AJ94" s="108"/>
      <c r="AK94" s="108"/>
      <c r="AL94" s="108"/>
    </row>
    <row r="95">
      <c r="A95" s="109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8"/>
      <c r="N95" s="107"/>
      <c r="O95" s="85"/>
      <c r="P95" s="85"/>
      <c r="Q95" s="108"/>
      <c r="R95" s="85"/>
      <c r="S95" s="85"/>
      <c r="T95" s="85"/>
      <c r="U95" s="108"/>
      <c r="V95" s="85"/>
      <c r="W95" s="85"/>
      <c r="X95" s="85"/>
      <c r="Y95" s="108"/>
      <c r="Z95" s="85"/>
      <c r="AA95" s="85"/>
      <c r="AB95" s="85"/>
      <c r="AC95" s="108"/>
      <c r="AD95" s="85"/>
      <c r="AE95" s="85"/>
      <c r="AF95" s="85"/>
      <c r="AG95" s="108"/>
      <c r="AH95" s="85"/>
      <c r="AI95" s="85"/>
      <c r="AJ95" s="108"/>
      <c r="AK95" s="108"/>
      <c r="AL95" s="108"/>
    </row>
    <row r="96">
      <c r="A96" s="74" t="s">
        <v>284</v>
      </c>
      <c r="B96" s="132" t="s">
        <v>285</v>
      </c>
      <c r="C96" s="133"/>
      <c r="D96" s="45"/>
      <c r="E96" s="46"/>
      <c r="F96" s="47"/>
      <c r="G96" s="48"/>
      <c r="H96" s="48"/>
      <c r="I96" s="48"/>
      <c r="J96" s="48">
        <f t="shared" ref="J96:M96" si="46">SUM(J97:J114)</f>
        <v>26116.495</v>
      </c>
      <c r="K96" s="48">
        <f t="shared" si="46"/>
        <v>6283.81325</v>
      </c>
      <c r="L96" s="48">
        <f t="shared" si="46"/>
        <v>32400.30825</v>
      </c>
      <c r="M96" s="48">
        <f t="shared" si="46"/>
        <v>40831.18299</v>
      </c>
      <c r="N96" s="113"/>
      <c r="O96" s="49"/>
      <c r="P96" s="85"/>
      <c r="Q96" s="108"/>
      <c r="R96" s="85"/>
      <c r="S96" s="85"/>
      <c r="T96" s="85"/>
      <c r="U96" s="108"/>
      <c r="V96" s="85"/>
      <c r="W96" s="85"/>
      <c r="X96" s="85"/>
      <c r="Y96" s="108"/>
      <c r="Z96" s="85"/>
      <c r="AA96" s="85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</row>
    <row r="97">
      <c r="A97" s="100" t="s">
        <v>286</v>
      </c>
      <c r="B97" s="101" t="s">
        <v>287</v>
      </c>
      <c r="C97" s="100" t="s">
        <v>288</v>
      </c>
      <c r="D97" s="118" t="s">
        <v>289</v>
      </c>
      <c r="E97" s="104" t="s">
        <v>35</v>
      </c>
      <c r="F97" s="119">
        <v>167.075</v>
      </c>
      <c r="G97" s="106">
        <v>2.44</v>
      </c>
      <c r="H97" s="106">
        <v>0.27</v>
      </c>
      <c r="I97" s="115">
        <f t="shared" ref="I97:I114" si="47">SUM(G97:H97)</f>
        <v>2.71</v>
      </c>
      <c r="J97" s="115">
        <f t="shared" ref="J97:J114" si="48">G97*F97</f>
        <v>407.663</v>
      </c>
      <c r="K97" s="115">
        <f t="shared" ref="K97:K114" si="49">H97*F97</f>
        <v>45.11025</v>
      </c>
      <c r="L97" s="116">
        <f t="shared" ref="L97:L114" si="50">I97*F97</f>
        <v>452.77325</v>
      </c>
      <c r="M97" s="117">
        <f t="shared" ref="M97:M106" si="51">L97*(1+$M$4)</f>
        <v>570.589245</v>
      </c>
      <c r="N97" s="107"/>
      <c r="O97" s="85"/>
      <c r="P97" s="85"/>
      <c r="Q97" s="108"/>
      <c r="R97" s="85"/>
      <c r="S97" s="85"/>
      <c r="T97" s="85"/>
      <c r="U97" s="108"/>
      <c r="V97" s="85"/>
      <c r="W97" s="85"/>
      <c r="X97" s="85"/>
      <c r="Y97" s="108"/>
      <c r="Z97" s="85"/>
      <c r="AA97" s="85"/>
      <c r="AB97" s="85"/>
      <c r="AC97" s="108"/>
      <c r="AD97" s="85"/>
      <c r="AE97" s="85"/>
      <c r="AF97" s="85"/>
      <c r="AG97" s="108"/>
      <c r="AH97" s="85"/>
      <c r="AI97" s="85"/>
      <c r="AJ97" s="108"/>
      <c r="AK97" s="108"/>
      <c r="AL97" s="108"/>
    </row>
    <row r="98">
      <c r="A98" s="100" t="s">
        <v>290</v>
      </c>
      <c r="B98" s="101" t="s">
        <v>291</v>
      </c>
      <c r="C98" s="100" t="s">
        <v>292</v>
      </c>
      <c r="D98" s="118" t="s">
        <v>293</v>
      </c>
      <c r="E98" s="104" t="s">
        <v>68</v>
      </c>
      <c r="F98" s="119">
        <v>9.49</v>
      </c>
      <c r="G98" s="106">
        <v>1745.32</v>
      </c>
      <c r="H98" s="106">
        <v>232.83</v>
      </c>
      <c r="I98" s="115">
        <f t="shared" si="47"/>
        <v>1978.15</v>
      </c>
      <c r="J98" s="115">
        <f t="shared" si="48"/>
        <v>16563.0868</v>
      </c>
      <c r="K98" s="115">
        <f t="shared" si="49"/>
        <v>2209.5567</v>
      </c>
      <c r="L98" s="116">
        <f t="shared" si="50"/>
        <v>18772.6435</v>
      </c>
      <c r="M98" s="117">
        <f t="shared" si="51"/>
        <v>23657.46758</v>
      </c>
      <c r="N98" s="107"/>
      <c r="O98" s="85"/>
      <c r="P98" s="85"/>
      <c r="Q98" s="108"/>
      <c r="R98" s="85"/>
      <c r="S98" s="85"/>
      <c r="T98" s="85"/>
      <c r="U98" s="108"/>
      <c r="V98" s="85"/>
      <c r="W98" s="85"/>
      <c r="X98" s="85"/>
      <c r="Y98" s="108"/>
      <c r="Z98" s="85"/>
      <c r="AA98" s="85"/>
      <c r="AB98" s="85"/>
      <c r="AC98" s="108"/>
      <c r="AD98" s="85"/>
      <c r="AE98" s="85"/>
      <c r="AF98" s="85"/>
      <c r="AG98" s="108"/>
      <c r="AH98" s="85"/>
      <c r="AI98" s="85"/>
      <c r="AJ98" s="108"/>
      <c r="AK98" s="108"/>
      <c r="AL98" s="108"/>
    </row>
    <row r="99">
      <c r="A99" s="100" t="s">
        <v>294</v>
      </c>
      <c r="B99" s="101" t="s">
        <v>295</v>
      </c>
      <c r="C99" s="100" t="s">
        <v>296</v>
      </c>
      <c r="D99" s="118" t="s">
        <v>297</v>
      </c>
      <c r="E99" s="104" t="s">
        <v>68</v>
      </c>
      <c r="F99" s="105">
        <v>2.3</v>
      </c>
      <c r="G99" s="106">
        <v>32.79</v>
      </c>
      <c r="H99" s="106">
        <v>75.93</v>
      </c>
      <c r="I99" s="115">
        <f t="shared" si="47"/>
        <v>108.72</v>
      </c>
      <c r="J99" s="115">
        <f t="shared" si="48"/>
        <v>75.417</v>
      </c>
      <c r="K99" s="115">
        <f t="shared" si="49"/>
        <v>174.639</v>
      </c>
      <c r="L99" s="116">
        <f t="shared" si="50"/>
        <v>250.056</v>
      </c>
      <c r="M99" s="117">
        <f t="shared" si="51"/>
        <v>315.1229987</v>
      </c>
      <c r="N99" s="107"/>
      <c r="O99" s="85"/>
      <c r="P99" s="85"/>
      <c r="Q99" s="108"/>
      <c r="R99" s="85"/>
      <c r="S99" s="85"/>
      <c r="T99" s="85"/>
      <c r="U99" s="108"/>
      <c r="V99" s="85"/>
      <c r="W99" s="85"/>
      <c r="X99" s="85"/>
      <c r="Y99" s="108"/>
      <c r="Z99" s="85"/>
      <c r="AA99" s="85"/>
      <c r="AB99" s="85"/>
      <c r="AC99" s="108"/>
      <c r="AD99" s="85"/>
      <c r="AE99" s="85"/>
      <c r="AF99" s="85"/>
      <c r="AG99" s="108"/>
      <c r="AH99" s="85"/>
      <c r="AI99" s="85"/>
      <c r="AJ99" s="108"/>
      <c r="AK99" s="108"/>
      <c r="AL99" s="108"/>
    </row>
    <row r="100">
      <c r="A100" s="100" t="s">
        <v>298</v>
      </c>
      <c r="B100" s="101" t="s">
        <v>295</v>
      </c>
      <c r="C100" s="100" t="s">
        <v>299</v>
      </c>
      <c r="D100" s="118" t="s">
        <v>300</v>
      </c>
      <c r="E100" s="104" t="s">
        <v>35</v>
      </c>
      <c r="F100" s="105">
        <v>12.3</v>
      </c>
      <c r="G100" s="106">
        <v>58.55</v>
      </c>
      <c r="H100" s="106">
        <v>38.09</v>
      </c>
      <c r="I100" s="115">
        <f t="shared" si="47"/>
        <v>96.64</v>
      </c>
      <c r="J100" s="115">
        <f t="shared" si="48"/>
        <v>720.165</v>
      </c>
      <c r="K100" s="115">
        <f t="shared" si="49"/>
        <v>468.507</v>
      </c>
      <c r="L100" s="116">
        <f t="shared" si="50"/>
        <v>1188.672</v>
      </c>
      <c r="M100" s="117">
        <f t="shared" si="51"/>
        <v>1497.975994</v>
      </c>
      <c r="N100" s="107"/>
      <c r="O100" s="85"/>
      <c r="P100" s="85"/>
      <c r="Q100" s="108"/>
      <c r="R100" s="85"/>
      <c r="S100" s="85"/>
      <c r="T100" s="85"/>
      <c r="U100" s="108"/>
      <c r="V100" s="85"/>
      <c r="W100" s="85"/>
      <c r="X100" s="85"/>
      <c r="Y100" s="108"/>
      <c r="Z100" s="85"/>
      <c r="AA100" s="85"/>
      <c r="AB100" s="85"/>
      <c r="AC100" s="108"/>
      <c r="AD100" s="85"/>
      <c r="AE100" s="85"/>
      <c r="AF100" s="85"/>
      <c r="AG100" s="108"/>
      <c r="AH100" s="85"/>
      <c r="AI100" s="85"/>
      <c r="AJ100" s="108"/>
      <c r="AK100" s="108"/>
      <c r="AL100" s="108"/>
    </row>
    <row r="101">
      <c r="A101" s="100" t="s">
        <v>301</v>
      </c>
      <c r="B101" s="101" t="s">
        <v>295</v>
      </c>
      <c r="C101" s="120" t="s">
        <v>129</v>
      </c>
      <c r="D101" s="114" t="s">
        <v>130</v>
      </c>
      <c r="E101" s="104" t="s">
        <v>131</v>
      </c>
      <c r="F101" s="105">
        <v>38.0</v>
      </c>
      <c r="G101" s="106">
        <v>12.45</v>
      </c>
      <c r="H101" s="106">
        <v>1.78</v>
      </c>
      <c r="I101" s="115">
        <f t="shared" si="47"/>
        <v>14.23</v>
      </c>
      <c r="J101" s="115">
        <f t="shared" si="48"/>
        <v>473.1</v>
      </c>
      <c r="K101" s="115">
        <f t="shared" si="49"/>
        <v>67.64</v>
      </c>
      <c r="L101" s="116">
        <f t="shared" si="50"/>
        <v>540.74</v>
      </c>
      <c r="M101" s="117">
        <f t="shared" si="51"/>
        <v>681.4457973</v>
      </c>
      <c r="N101" s="107"/>
      <c r="O101" s="85"/>
      <c r="P101" s="85"/>
      <c r="Q101" s="108"/>
      <c r="R101" s="85"/>
      <c r="S101" s="85"/>
      <c r="T101" s="85"/>
      <c r="U101" s="108"/>
      <c r="V101" s="85"/>
      <c r="W101" s="85"/>
      <c r="X101" s="85"/>
      <c r="Y101" s="108"/>
      <c r="Z101" s="85"/>
      <c r="AA101" s="85"/>
      <c r="AB101" s="85"/>
      <c r="AC101" s="108"/>
      <c r="AD101" s="85"/>
      <c r="AE101" s="85"/>
      <c r="AF101" s="85"/>
      <c r="AG101" s="108"/>
      <c r="AH101" s="85"/>
      <c r="AI101" s="85"/>
      <c r="AJ101" s="108"/>
      <c r="AK101" s="108"/>
      <c r="AL101" s="108"/>
    </row>
    <row r="102">
      <c r="A102" s="100" t="s">
        <v>302</v>
      </c>
      <c r="B102" s="101" t="s">
        <v>295</v>
      </c>
      <c r="C102" s="120" t="s">
        <v>133</v>
      </c>
      <c r="D102" s="114" t="s">
        <v>134</v>
      </c>
      <c r="E102" s="104" t="s">
        <v>131</v>
      </c>
      <c r="F102" s="105">
        <v>12.0</v>
      </c>
      <c r="G102" s="106">
        <v>11.72</v>
      </c>
      <c r="H102" s="106">
        <v>5.48</v>
      </c>
      <c r="I102" s="115">
        <f t="shared" si="47"/>
        <v>17.2</v>
      </c>
      <c r="J102" s="115">
        <f t="shared" si="48"/>
        <v>140.64</v>
      </c>
      <c r="K102" s="115">
        <f t="shared" si="49"/>
        <v>65.76</v>
      </c>
      <c r="L102" s="116">
        <f t="shared" si="50"/>
        <v>206.4</v>
      </c>
      <c r="M102" s="117">
        <f t="shared" si="51"/>
        <v>260.1072837</v>
      </c>
      <c r="N102" s="107"/>
      <c r="O102" s="85"/>
      <c r="P102" s="85"/>
      <c r="Q102" s="108"/>
      <c r="R102" s="85"/>
      <c r="S102" s="85"/>
      <c r="T102" s="85"/>
      <c r="U102" s="108"/>
      <c r="V102" s="85"/>
      <c r="W102" s="85"/>
      <c r="X102" s="85"/>
      <c r="Y102" s="108"/>
      <c r="Z102" s="85"/>
      <c r="AA102" s="85"/>
      <c r="AB102" s="85"/>
      <c r="AC102" s="108"/>
      <c r="AD102" s="85"/>
      <c r="AE102" s="85"/>
      <c r="AF102" s="85"/>
      <c r="AG102" s="108"/>
      <c r="AH102" s="85"/>
      <c r="AI102" s="85"/>
      <c r="AJ102" s="108"/>
      <c r="AK102" s="108"/>
      <c r="AL102" s="108"/>
    </row>
    <row r="103">
      <c r="A103" s="100" t="s">
        <v>303</v>
      </c>
      <c r="B103" s="101" t="s">
        <v>295</v>
      </c>
      <c r="C103" s="100" t="s">
        <v>304</v>
      </c>
      <c r="D103" s="118" t="s">
        <v>305</v>
      </c>
      <c r="E103" s="104" t="s">
        <v>68</v>
      </c>
      <c r="F103" s="105">
        <v>0.93</v>
      </c>
      <c r="G103" s="106">
        <v>738.62</v>
      </c>
      <c r="H103" s="106">
        <v>123.75</v>
      </c>
      <c r="I103" s="115">
        <f t="shared" si="47"/>
        <v>862.37</v>
      </c>
      <c r="J103" s="115">
        <f t="shared" si="48"/>
        <v>686.9166</v>
      </c>
      <c r="K103" s="115">
        <f t="shared" si="49"/>
        <v>115.0875</v>
      </c>
      <c r="L103" s="116">
        <f t="shared" si="50"/>
        <v>802.0041</v>
      </c>
      <c r="M103" s="117">
        <f t="shared" si="51"/>
        <v>1010.693352</v>
      </c>
      <c r="N103" s="107"/>
      <c r="O103" s="85"/>
      <c r="P103" s="85"/>
      <c r="Q103" s="108"/>
      <c r="R103" s="85"/>
      <c r="S103" s="85"/>
      <c r="T103" s="85"/>
      <c r="U103" s="108"/>
      <c r="V103" s="85"/>
      <c r="W103" s="85"/>
      <c r="X103" s="85"/>
      <c r="Y103" s="108"/>
      <c r="Z103" s="85"/>
      <c r="AA103" s="85"/>
      <c r="AB103" s="85"/>
      <c r="AC103" s="108"/>
      <c r="AD103" s="85"/>
      <c r="AE103" s="85"/>
      <c r="AF103" s="85"/>
      <c r="AG103" s="108"/>
      <c r="AH103" s="85"/>
      <c r="AI103" s="85"/>
      <c r="AJ103" s="108"/>
      <c r="AK103" s="108"/>
      <c r="AL103" s="108"/>
    </row>
    <row r="104">
      <c r="A104" s="100" t="s">
        <v>306</v>
      </c>
      <c r="B104" s="101" t="s">
        <v>295</v>
      </c>
      <c r="C104" s="120" t="s">
        <v>160</v>
      </c>
      <c r="D104" s="114" t="s">
        <v>161</v>
      </c>
      <c r="E104" s="104" t="s">
        <v>35</v>
      </c>
      <c r="F104" s="105">
        <v>4.62</v>
      </c>
      <c r="G104" s="106">
        <v>43.07</v>
      </c>
      <c r="H104" s="106">
        <v>52.25</v>
      </c>
      <c r="I104" s="115">
        <f t="shared" si="47"/>
        <v>95.32</v>
      </c>
      <c r="J104" s="115">
        <f t="shared" si="48"/>
        <v>198.9834</v>
      </c>
      <c r="K104" s="115">
        <f t="shared" si="49"/>
        <v>241.395</v>
      </c>
      <c r="L104" s="116">
        <f t="shared" si="50"/>
        <v>440.3784</v>
      </c>
      <c r="M104" s="117">
        <f t="shared" si="51"/>
        <v>554.9691347</v>
      </c>
      <c r="N104" s="107"/>
      <c r="O104" s="85"/>
      <c r="P104" s="85"/>
      <c r="Q104" s="108"/>
      <c r="R104" s="85"/>
      <c r="S104" s="85"/>
      <c r="T104" s="85"/>
      <c r="U104" s="108"/>
      <c r="V104" s="85"/>
      <c r="W104" s="85"/>
      <c r="X104" s="85"/>
      <c r="Y104" s="108"/>
      <c r="Z104" s="85"/>
      <c r="AA104" s="85"/>
      <c r="AB104" s="85"/>
      <c r="AC104" s="108"/>
      <c r="AD104" s="85"/>
      <c r="AE104" s="85"/>
      <c r="AF104" s="85"/>
      <c r="AG104" s="108"/>
      <c r="AH104" s="85"/>
      <c r="AI104" s="85"/>
      <c r="AJ104" s="108"/>
      <c r="AK104" s="108"/>
      <c r="AL104" s="108"/>
    </row>
    <row r="105">
      <c r="A105" s="100" t="s">
        <v>307</v>
      </c>
      <c r="B105" s="101" t="s">
        <v>295</v>
      </c>
      <c r="C105" s="120" t="s">
        <v>164</v>
      </c>
      <c r="D105" s="114" t="s">
        <v>165</v>
      </c>
      <c r="E105" s="104" t="s">
        <v>35</v>
      </c>
      <c r="F105" s="105">
        <v>10.0</v>
      </c>
      <c r="G105" s="106">
        <v>6.32</v>
      </c>
      <c r="H105" s="106">
        <v>1.85</v>
      </c>
      <c r="I105" s="115">
        <f t="shared" si="47"/>
        <v>8.17</v>
      </c>
      <c r="J105" s="115">
        <f t="shared" si="48"/>
        <v>63.2</v>
      </c>
      <c r="K105" s="115">
        <f t="shared" si="49"/>
        <v>18.5</v>
      </c>
      <c r="L105" s="116">
        <f t="shared" si="50"/>
        <v>81.7</v>
      </c>
      <c r="M105" s="117">
        <f t="shared" si="51"/>
        <v>102.9591331</v>
      </c>
      <c r="N105" s="107"/>
      <c r="O105" s="85"/>
      <c r="P105" s="85"/>
      <c r="Q105" s="108"/>
      <c r="R105" s="85"/>
      <c r="S105" s="85"/>
      <c r="T105" s="85"/>
      <c r="U105" s="108"/>
      <c r="V105" s="85"/>
      <c r="W105" s="85"/>
      <c r="X105" s="85"/>
      <c r="Y105" s="108"/>
      <c r="Z105" s="85"/>
      <c r="AA105" s="85"/>
      <c r="AB105" s="85"/>
      <c r="AC105" s="108"/>
      <c r="AD105" s="85"/>
      <c r="AE105" s="85"/>
      <c r="AF105" s="85"/>
      <c r="AG105" s="108"/>
      <c r="AH105" s="85"/>
      <c r="AI105" s="85"/>
      <c r="AJ105" s="108"/>
      <c r="AK105" s="108"/>
      <c r="AL105" s="108"/>
    </row>
    <row r="106">
      <c r="A106" s="100" t="s">
        <v>308</v>
      </c>
      <c r="B106" s="101" t="s">
        <v>295</v>
      </c>
      <c r="C106" s="120" t="s">
        <v>168</v>
      </c>
      <c r="D106" s="114" t="s">
        <v>169</v>
      </c>
      <c r="E106" s="104" t="s">
        <v>35</v>
      </c>
      <c r="F106" s="105">
        <v>10.0</v>
      </c>
      <c r="G106" s="106">
        <v>22.23</v>
      </c>
      <c r="H106" s="106">
        <v>22.84</v>
      </c>
      <c r="I106" s="115">
        <f t="shared" si="47"/>
        <v>45.07</v>
      </c>
      <c r="J106" s="115">
        <f t="shared" si="48"/>
        <v>222.3</v>
      </c>
      <c r="K106" s="115">
        <f t="shared" si="49"/>
        <v>228.4</v>
      </c>
      <c r="L106" s="116">
        <f t="shared" si="50"/>
        <v>450.7</v>
      </c>
      <c r="M106" s="117">
        <f t="shared" si="51"/>
        <v>567.9765153</v>
      </c>
      <c r="N106" s="107"/>
      <c r="O106" s="85"/>
      <c r="P106" s="85"/>
      <c r="Q106" s="108"/>
      <c r="R106" s="85"/>
      <c r="S106" s="85"/>
      <c r="T106" s="85"/>
      <c r="U106" s="108"/>
      <c r="V106" s="85"/>
      <c r="W106" s="85"/>
      <c r="X106" s="85"/>
      <c r="Y106" s="108"/>
      <c r="Z106" s="85"/>
      <c r="AA106" s="85"/>
      <c r="AB106" s="85"/>
      <c r="AC106" s="108"/>
      <c r="AD106" s="85"/>
      <c r="AE106" s="85"/>
      <c r="AF106" s="85"/>
      <c r="AG106" s="108"/>
      <c r="AH106" s="85"/>
      <c r="AI106" s="85"/>
      <c r="AJ106" s="108"/>
      <c r="AK106" s="108"/>
      <c r="AL106" s="108"/>
    </row>
    <row r="107">
      <c r="A107" s="100" t="s">
        <v>309</v>
      </c>
      <c r="B107" s="52" t="s">
        <v>295</v>
      </c>
      <c r="C107" s="134" t="s">
        <v>156</v>
      </c>
      <c r="D107" s="135" t="s">
        <v>157</v>
      </c>
      <c r="E107" s="136" t="s">
        <v>35</v>
      </c>
      <c r="F107" s="137">
        <v>10.8</v>
      </c>
      <c r="G107" s="138">
        <v>36.65</v>
      </c>
      <c r="H107" s="138">
        <v>14.62</v>
      </c>
      <c r="I107" s="139">
        <f t="shared" si="47"/>
        <v>51.27</v>
      </c>
      <c r="J107" s="139">
        <f t="shared" si="48"/>
        <v>395.82</v>
      </c>
      <c r="K107" s="139">
        <f t="shared" si="49"/>
        <v>157.896</v>
      </c>
      <c r="L107" s="116">
        <f t="shared" si="50"/>
        <v>553.716</v>
      </c>
      <c r="M107" s="140">
        <f t="shared" ref="M107:M109" si="52">L107*(1+$M$4)</f>
        <v>697.7982785</v>
      </c>
      <c r="N107" s="111"/>
      <c r="O107" s="111"/>
      <c r="P107" s="111"/>
      <c r="Q107" s="141"/>
      <c r="R107" s="111"/>
      <c r="S107" s="111"/>
      <c r="T107" s="111"/>
      <c r="U107" s="141"/>
      <c r="V107" s="111"/>
      <c r="W107" s="111"/>
      <c r="X107" s="111"/>
      <c r="Y107" s="141"/>
      <c r="Z107" s="111"/>
      <c r="AA107" s="111"/>
      <c r="AB107" s="111"/>
      <c r="AC107" s="141"/>
      <c r="AD107" s="111"/>
      <c r="AE107" s="111"/>
      <c r="AF107" s="111"/>
      <c r="AG107" s="141"/>
      <c r="AH107" s="111"/>
      <c r="AI107" s="111"/>
      <c r="AJ107" s="141"/>
      <c r="AK107" s="141"/>
      <c r="AL107" s="141"/>
    </row>
    <row r="108">
      <c r="A108" s="100" t="s">
        <v>310</v>
      </c>
      <c r="B108" s="52" t="s">
        <v>295</v>
      </c>
      <c r="C108" s="134" t="s">
        <v>238</v>
      </c>
      <c r="D108" s="135" t="s">
        <v>311</v>
      </c>
      <c r="E108" s="136" t="s">
        <v>68</v>
      </c>
      <c r="F108" s="137">
        <v>5.4</v>
      </c>
      <c r="G108" s="138">
        <v>61.89</v>
      </c>
      <c r="H108" s="138">
        <v>19.46</v>
      </c>
      <c r="I108" s="139">
        <f t="shared" si="47"/>
        <v>81.35</v>
      </c>
      <c r="J108" s="139">
        <f t="shared" si="48"/>
        <v>334.206</v>
      </c>
      <c r="K108" s="139">
        <f t="shared" si="49"/>
        <v>105.084</v>
      </c>
      <c r="L108" s="116">
        <f t="shared" si="50"/>
        <v>439.29</v>
      </c>
      <c r="M108" s="140">
        <f t="shared" si="52"/>
        <v>553.5975225</v>
      </c>
      <c r="N108" s="111"/>
      <c r="O108" s="111"/>
      <c r="P108" s="111"/>
      <c r="Q108" s="141"/>
      <c r="R108" s="111"/>
      <c r="S108" s="111"/>
      <c r="T108" s="111"/>
      <c r="U108" s="141"/>
      <c r="V108" s="111"/>
      <c r="W108" s="111"/>
      <c r="X108" s="111"/>
      <c r="Y108" s="141"/>
      <c r="Z108" s="111"/>
      <c r="AA108" s="111"/>
      <c r="AB108" s="111"/>
      <c r="AC108" s="141"/>
      <c r="AD108" s="111"/>
      <c r="AE108" s="111"/>
      <c r="AF108" s="111"/>
      <c r="AG108" s="141"/>
      <c r="AH108" s="111"/>
      <c r="AI108" s="111"/>
      <c r="AJ108" s="141"/>
      <c r="AK108" s="141"/>
      <c r="AL108" s="141"/>
    </row>
    <row r="109">
      <c r="A109" s="100" t="s">
        <v>312</v>
      </c>
      <c r="B109" s="52" t="s">
        <v>295</v>
      </c>
      <c r="C109" s="134" t="s">
        <v>313</v>
      </c>
      <c r="D109" s="135" t="s">
        <v>314</v>
      </c>
      <c r="E109" s="136" t="s">
        <v>35</v>
      </c>
      <c r="F109" s="137">
        <v>17.2</v>
      </c>
      <c r="G109" s="138">
        <v>1.16</v>
      </c>
      <c r="H109" s="138">
        <v>2.38</v>
      </c>
      <c r="I109" s="139">
        <f t="shared" si="47"/>
        <v>3.54</v>
      </c>
      <c r="J109" s="139">
        <f t="shared" si="48"/>
        <v>19.952</v>
      </c>
      <c r="K109" s="139">
        <f t="shared" si="49"/>
        <v>40.936</v>
      </c>
      <c r="L109" s="116">
        <f t="shared" si="50"/>
        <v>60.888</v>
      </c>
      <c r="M109" s="140">
        <f t="shared" si="52"/>
        <v>76.73164868</v>
      </c>
      <c r="N109" s="111"/>
      <c r="O109" s="111"/>
      <c r="P109" s="111"/>
      <c r="Q109" s="141"/>
      <c r="R109" s="111"/>
      <c r="S109" s="111"/>
      <c r="T109" s="111"/>
      <c r="U109" s="141"/>
      <c r="V109" s="111"/>
      <c r="W109" s="111"/>
      <c r="X109" s="111"/>
      <c r="Y109" s="141"/>
      <c r="Z109" s="111"/>
      <c r="AA109" s="111"/>
      <c r="AB109" s="111"/>
      <c r="AC109" s="141"/>
      <c r="AD109" s="111"/>
      <c r="AE109" s="111"/>
      <c r="AF109" s="111"/>
      <c r="AG109" s="141"/>
      <c r="AH109" s="111"/>
      <c r="AI109" s="111"/>
      <c r="AJ109" s="141"/>
      <c r="AK109" s="141"/>
      <c r="AL109" s="141"/>
    </row>
    <row r="110">
      <c r="A110" s="100" t="s">
        <v>315</v>
      </c>
      <c r="B110" s="101" t="s">
        <v>295</v>
      </c>
      <c r="C110" s="120" t="s">
        <v>176</v>
      </c>
      <c r="D110" s="114" t="s">
        <v>177</v>
      </c>
      <c r="E110" s="104" t="s">
        <v>35</v>
      </c>
      <c r="F110" s="105">
        <v>12.5</v>
      </c>
      <c r="G110" s="106">
        <v>2.28</v>
      </c>
      <c r="H110" s="106">
        <v>2.12</v>
      </c>
      <c r="I110" s="115">
        <f t="shared" si="47"/>
        <v>4.4</v>
      </c>
      <c r="J110" s="115">
        <f t="shared" si="48"/>
        <v>28.5</v>
      </c>
      <c r="K110" s="115">
        <f t="shared" si="49"/>
        <v>26.5</v>
      </c>
      <c r="L110" s="116">
        <f t="shared" si="50"/>
        <v>55</v>
      </c>
      <c r="M110" s="117">
        <f t="shared" ref="M110:M114" si="53">L110*(1+$M$4)</f>
        <v>69.31153392</v>
      </c>
      <c r="N110" s="107"/>
      <c r="O110" s="85"/>
      <c r="P110" s="85"/>
      <c r="Q110" s="108"/>
      <c r="R110" s="85"/>
      <c r="S110" s="85"/>
      <c r="T110" s="85"/>
      <c r="U110" s="108"/>
      <c r="V110" s="85"/>
      <c r="W110" s="85"/>
      <c r="X110" s="85"/>
      <c r="Y110" s="108"/>
      <c r="Z110" s="85"/>
      <c r="AA110" s="85"/>
      <c r="AB110" s="85"/>
      <c r="AC110" s="108"/>
      <c r="AD110" s="85"/>
      <c r="AE110" s="85"/>
      <c r="AF110" s="85"/>
      <c r="AG110" s="108"/>
      <c r="AH110" s="85"/>
      <c r="AI110" s="85"/>
      <c r="AJ110" s="108"/>
      <c r="AK110" s="108"/>
      <c r="AL110" s="108"/>
    </row>
    <row r="111">
      <c r="A111" s="100" t="s">
        <v>316</v>
      </c>
      <c r="B111" s="101" t="s">
        <v>295</v>
      </c>
      <c r="C111" s="120" t="s">
        <v>180</v>
      </c>
      <c r="D111" s="114" t="s">
        <v>181</v>
      </c>
      <c r="E111" s="104" t="s">
        <v>35</v>
      </c>
      <c r="F111" s="105">
        <f>F110</f>
        <v>12.5</v>
      </c>
      <c r="G111" s="106">
        <v>8.82</v>
      </c>
      <c r="H111" s="106">
        <v>5.61</v>
      </c>
      <c r="I111" s="115">
        <f t="shared" si="47"/>
        <v>14.43</v>
      </c>
      <c r="J111" s="115">
        <f t="shared" si="48"/>
        <v>110.25</v>
      </c>
      <c r="K111" s="115">
        <f t="shared" si="49"/>
        <v>70.125</v>
      </c>
      <c r="L111" s="116">
        <f t="shared" si="50"/>
        <v>180.375</v>
      </c>
      <c r="M111" s="117">
        <f t="shared" si="53"/>
        <v>227.310326</v>
      </c>
      <c r="N111" s="107"/>
      <c r="O111" s="85"/>
      <c r="P111" s="85"/>
      <c r="Q111" s="108"/>
      <c r="R111" s="85"/>
      <c r="S111" s="85"/>
      <c r="T111" s="85"/>
      <c r="U111" s="108"/>
      <c r="V111" s="85"/>
      <c r="W111" s="85"/>
      <c r="X111" s="85"/>
      <c r="Y111" s="108"/>
      <c r="Z111" s="85"/>
      <c r="AA111" s="85"/>
      <c r="AB111" s="85"/>
      <c r="AC111" s="108"/>
      <c r="AD111" s="85"/>
      <c r="AE111" s="85"/>
      <c r="AF111" s="85"/>
      <c r="AG111" s="108"/>
      <c r="AH111" s="85"/>
      <c r="AI111" s="85"/>
      <c r="AJ111" s="108"/>
      <c r="AK111" s="108"/>
      <c r="AL111" s="108"/>
    </row>
    <row r="112">
      <c r="A112" s="100" t="s">
        <v>317</v>
      </c>
      <c r="B112" s="101" t="s">
        <v>318</v>
      </c>
      <c r="C112" s="100" t="s">
        <v>319</v>
      </c>
      <c r="D112" s="118" t="s">
        <v>320</v>
      </c>
      <c r="E112" s="104" t="s">
        <v>35</v>
      </c>
      <c r="F112" s="105">
        <v>15.4</v>
      </c>
      <c r="G112" s="106">
        <v>79.92</v>
      </c>
      <c r="H112" s="106">
        <v>21.88</v>
      </c>
      <c r="I112" s="115">
        <f t="shared" si="47"/>
        <v>101.8</v>
      </c>
      <c r="J112" s="115">
        <f t="shared" si="48"/>
        <v>1230.768</v>
      </c>
      <c r="K112" s="115">
        <f t="shared" si="49"/>
        <v>336.952</v>
      </c>
      <c r="L112" s="116">
        <f t="shared" si="50"/>
        <v>1567.72</v>
      </c>
      <c r="M112" s="117">
        <f t="shared" si="53"/>
        <v>1975.655963</v>
      </c>
      <c r="N112" s="107"/>
      <c r="O112" s="85"/>
      <c r="P112" s="85"/>
      <c r="Q112" s="108"/>
      <c r="R112" s="85"/>
      <c r="S112" s="85"/>
      <c r="T112" s="85"/>
      <c r="U112" s="108"/>
      <c r="V112" s="85"/>
      <c r="W112" s="85"/>
      <c r="X112" s="85"/>
      <c r="Y112" s="108"/>
      <c r="Z112" s="85"/>
      <c r="AA112" s="85"/>
      <c r="AB112" s="85"/>
      <c r="AC112" s="108"/>
      <c r="AD112" s="85"/>
      <c r="AE112" s="85"/>
      <c r="AF112" s="85"/>
      <c r="AG112" s="108"/>
      <c r="AH112" s="85"/>
      <c r="AI112" s="85"/>
      <c r="AJ112" s="108"/>
      <c r="AK112" s="108"/>
      <c r="AL112" s="108"/>
    </row>
    <row r="113">
      <c r="A113" s="100" t="s">
        <v>321</v>
      </c>
      <c r="B113" s="101" t="s">
        <v>322</v>
      </c>
      <c r="C113" s="100" t="s">
        <v>323</v>
      </c>
      <c r="D113" s="118" t="s">
        <v>324</v>
      </c>
      <c r="E113" s="104" t="s">
        <v>43</v>
      </c>
      <c r="F113" s="105">
        <v>20.4</v>
      </c>
      <c r="G113" s="106">
        <v>150.29</v>
      </c>
      <c r="H113" s="106">
        <v>33.3</v>
      </c>
      <c r="I113" s="115">
        <f t="shared" si="47"/>
        <v>183.59</v>
      </c>
      <c r="J113" s="115">
        <f t="shared" si="48"/>
        <v>3065.916</v>
      </c>
      <c r="K113" s="115">
        <f t="shared" si="49"/>
        <v>679.32</v>
      </c>
      <c r="L113" s="116">
        <f t="shared" si="50"/>
        <v>3745.236</v>
      </c>
      <c r="M113" s="117">
        <f t="shared" si="53"/>
        <v>4719.782765</v>
      </c>
      <c r="N113" s="107"/>
      <c r="O113" s="85"/>
      <c r="P113" s="85"/>
      <c r="Q113" s="108"/>
      <c r="R113" s="85"/>
      <c r="S113" s="85"/>
      <c r="T113" s="85"/>
      <c r="U113" s="108"/>
      <c r="V113" s="85"/>
      <c r="W113" s="85"/>
      <c r="X113" s="85"/>
      <c r="Y113" s="108"/>
      <c r="Z113" s="85"/>
      <c r="AA113" s="85"/>
      <c r="AB113" s="85"/>
      <c r="AC113" s="108"/>
      <c r="AD113" s="85"/>
      <c r="AE113" s="85"/>
      <c r="AF113" s="85"/>
      <c r="AG113" s="108"/>
      <c r="AH113" s="85"/>
      <c r="AI113" s="85"/>
      <c r="AJ113" s="108"/>
      <c r="AK113" s="108"/>
      <c r="AL113" s="108"/>
    </row>
    <row r="114">
      <c r="A114" s="100" t="s">
        <v>325</v>
      </c>
      <c r="B114" s="101" t="s">
        <v>326</v>
      </c>
      <c r="C114" s="100" t="s">
        <v>327</v>
      </c>
      <c r="D114" s="118" t="s">
        <v>328</v>
      </c>
      <c r="E114" s="104" t="s">
        <v>35</v>
      </c>
      <c r="F114" s="105">
        <f>((F113*4)*1.1)</f>
        <v>89.76</v>
      </c>
      <c r="G114" s="106">
        <v>15.37</v>
      </c>
      <c r="H114" s="106">
        <v>13.73</v>
      </c>
      <c r="I114" s="115">
        <f t="shared" si="47"/>
        <v>29.1</v>
      </c>
      <c r="J114" s="115">
        <f t="shared" si="48"/>
        <v>1379.6112</v>
      </c>
      <c r="K114" s="115">
        <f t="shared" si="49"/>
        <v>1232.4048</v>
      </c>
      <c r="L114" s="116">
        <f t="shared" si="50"/>
        <v>2612.016</v>
      </c>
      <c r="M114" s="117">
        <f t="shared" si="53"/>
        <v>3291.68792</v>
      </c>
      <c r="N114" s="107"/>
      <c r="O114" s="85"/>
      <c r="P114" s="85"/>
      <c r="Q114" s="108"/>
      <c r="R114" s="85"/>
      <c r="S114" s="85"/>
      <c r="T114" s="85"/>
      <c r="U114" s="108"/>
      <c r="V114" s="85"/>
      <c r="W114" s="85"/>
      <c r="X114" s="85"/>
      <c r="Y114" s="108"/>
      <c r="Z114" s="85"/>
      <c r="AA114" s="85"/>
      <c r="AB114" s="85"/>
      <c r="AC114" s="108"/>
      <c r="AD114" s="85"/>
      <c r="AE114" s="85"/>
      <c r="AF114" s="85"/>
      <c r="AG114" s="108"/>
      <c r="AH114" s="85"/>
      <c r="AI114" s="85"/>
      <c r="AJ114" s="108"/>
      <c r="AK114" s="108"/>
      <c r="AL114" s="108"/>
    </row>
    <row r="115">
      <c r="A115" s="109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8"/>
      <c r="N115" s="107"/>
      <c r="O115" s="85"/>
      <c r="P115" s="85"/>
      <c r="Q115" s="108"/>
      <c r="R115" s="85"/>
      <c r="S115" s="85"/>
      <c r="T115" s="85"/>
      <c r="U115" s="108"/>
      <c r="V115" s="85"/>
      <c r="W115" s="85"/>
      <c r="X115" s="85"/>
      <c r="Y115" s="108"/>
      <c r="Z115" s="85"/>
      <c r="AA115" s="85"/>
      <c r="AB115" s="85"/>
      <c r="AC115" s="108"/>
      <c r="AD115" s="85"/>
      <c r="AE115" s="85"/>
      <c r="AF115" s="85"/>
      <c r="AG115" s="108"/>
      <c r="AH115" s="85"/>
      <c r="AI115" s="85"/>
      <c r="AJ115" s="108"/>
      <c r="AK115" s="108"/>
      <c r="AL115" s="108"/>
    </row>
    <row r="116">
      <c r="A116" s="74" t="s">
        <v>329</v>
      </c>
      <c r="B116" s="99" t="s">
        <v>330</v>
      </c>
      <c r="C116" s="38"/>
      <c r="D116" s="45"/>
      <c r="E116" s="46"/>
      <c r="F116" s="47"/>
      <c r="G116" s="48"/>
      <c r="H116" s="48"/>
      <c r="I116" s="48"/>
      <c r="J116" s="48">
        <f t="shared" ref="J116:M116" si="54">SUM(J117:J119)</f>
        <v>2321.07</v>
      </c>
      <c r="K116" s="48">
        <f t="shared" si="54"/>
        <v>14.64</v>
      </c>
      <c r="L116" s="48">
        <f t="shared" si="54"/>
        <v>2335.71</v>
      </c>
      <c r="M116" s="48">
        <f t="shared" si="54"/>
        <v>2720.118256</v>
      </c>
      <c r="N116" s="113"/>
      <c r="O116" s="49"/>
      <c r="P116" s="85"/>
      <c r="Q116" s="108"/>
      <c r="R116" s="85"/>
      <c r="S116" s="85"/>
      <c r="T116" s="85"/>
      <c r="U116" s="108"/>
      <c r="V116" s="85"/>
      <c r="W116" s="85"/>
      <c r="X116" s="85"/>
      <c r="Y116" s="108"/>
      <c r="Z116" s="85"/>
      <c r="AA116" s="85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</row>
    <row r="117">
      <c r="A117" s="100" t="s">
        <v>331</v>
      </c>
      <c r="B117" s="127" t="s">
        <v>332</v>
      </c>
      <c r="C117" s="128" t="s">
        <v>333</v>
      </c>
      <c r="D117" s="122" t="s">
        <v>334</v>
      </c>
      <c r="E117" s="142" t="s">
        <v>335</v>
      </c>
      <c r="F117" s="143">
        <v>1.0</v>
      </c>
      <c r="G117" s="106">
        <v>2308.69</v>
      </c>
      <c r="H117" s="106">
        <v>0.0</v>
      </c>
      <c r="I117" s="57">
        <f t="shared" ref="I117:I119" si="55">G117+H117</f>
        <v>2308.69</v>
      </c>
      <c r="J117" s="57">
        <f t="shared" ref="J117:J119" si="56">G117*F117</f>
        <v>2308.69</v>
      </c>
      <c r="K117" s="57">
        <f t="shared" ref="K117:K119" si="57">H117*F117</f>
        <v>0</v>
      </c>
      <c r="L117" s="57">
        <f t="shared" ref="L117:L119" si="58">J117+K117</f>
        <v>2308.69</v>
      </c>
      <c r="M117" s="140">
        <f>L117*(1+$M$5)</f>
        <v>2686.067389</v>
      </c>
      <c r="N117" s="107"/>
      <c r="O117" s="85"/>
      <c r="P117" s="85"/>
      <c r="Q117" s="108"/>
      <c r="R117" s="85"/>
      <c r="S117" s="85"/>
      <c r="T117" s="85"/>
      <c r="U117" s="108"/>
      <c r="V117" s="85"/>
      <c r="W117" s="85"/>
      <c r="X117" s="85"/>
      <c r="Y117" s="108"/>
      <c r="Z117" s="85"/>
      <c r="AA117" s="85"/>
      <c r="AB117" s="85"/>
      <c r="AC117" s="108"/>
      <c r="AD117" s="85"/>
      <c r="AE117" s="85"/>
      <c r="AF117" s="85"/>
      <c r="AG117" s="108"/>
      <c r="AH117" s="85"/>
      <c r="AI117" s="85"/>
      <c r="AJ117" s="108"/>
      <c r="AK117" s="108"/>
      <c r="AL117" s="108"/>
    </row>
    <row r="118">
      <c r="A118" s="100" t="s">
        <v>336</v>
      </c>
      <c r="B118" s="123" t="s">
        <v>337</v>
      </c>
      <c r="C118" s="128" t="s">
        <v>54</v>
      </c>
      <c r="D118" s="144" t="s">
        <v>55</v>
      </c>
      <c r="E118" s="104" t="s">
        <v>43</v>
      </c>
      <c r="F118" s="105">
        <v>1.0</v>
      </c>
      <c r="G118" s="96">
        <v>6.04</v>
      </c>
      <c r="H118" s="96">
        <v>7.17</v>
      </c>
      <c r="I118" s="57">
        <f t="shared" si="55"/>
        <v>13.21</v>
      </c>
      <c r="J118" s="57">
        <f t="shared" si="56"/>
        <v>6.04</v>
      </c>
      <c r="K118" s="57">
        <f t="shared" si="57"/>
        <v>7.17</v>
      </c>
      <c r="L118" s="57">
        <f t="shared" si="58"/>
        <v>13.21</v>
      </c>
      <c r="M118" s="140">
        <f t="shared" ref="M118:M119" si="59">L118*(1+$M$4)</f>
        <v>16.64737024</v>
      </c>
      <c r="N118" s="107"/>
      <c r="O118" s="85"/>
      <c r="P118" s="85"/>
      <c r="Q118" s="108"/>
      <c r="R118" s="85"/>
      <c r="S118" s="85"/>
      <c r="T118" s="85"/>
      <c r="U118" s="108"/>
      <c r="V118" s="85"/>
      <c r="W118" s="85"/>
      <c r="X118" s="85"/>
      <c r="Y118" s="108"/>
      <c r="Z118" s="85"/>
      <c r="AA118" s="85"/>
      <c r="AB118" s="85"/>
      <c r="AC118" s="108"/>
      <c r="AD118" s="85"/>
      <c r="AE118" s="85"/>
      <c r="AF118" s="85"/>
      <c r="AG118" s="108"/>
      <c r="AH118" s="85"/>
      <c r="AI118" s="85"/>
      <c r="AJ118" s="108"/>
      <c r="AK118" s="108"/>
      <c r="AL118" s="108"/>
    </row>
    <row r="119">
      <c r="A119" s="100" t="s">
        <v>338</v>
      </c>
      <c r="B119" s="123" t="s">
        <v>337</v>
      </c>
      <c r="C119" s="124" t="s">
        <v>339</v>
      </c>
      <c r="D119" s="103" t="s">
        <v>340</v>
      </c>
      <c r="E119" s="104" t="s">
        <v>43</v>
      </c>
      <c r="F119" s="105">
        <v>1.0</v>
      </c>
      <c r="G119" s="106">
        <v>6.34</v>
      </c>
      <c r="H119" s="106">
        <v>7.47</v>
      </c>
      <c r="I119" s="57">
        <f t="shared" si="55"/>
        <v>13.81</v>
      </c>
      <c r="J119" s="57">
        <f t="shared" si="56"/>
        <v>6.34</v>
      </c>
      <c r="K119" s="57">
        <f t="shared" si="57"/>
        <v>7.47</v>
      </c>
      <c r="L119" s="57">
        <f t="shared" si="58"/>
        <v>13.81</v>
      </c>
      <c r="M119" s="140">
        <f t="shared" si="59"/>
        <v>17.40349606</v>
      </c>
      <c r="N119" s="107"/>
      <c r="O119" s="85"/>
      <c r="P119" s="85"/>
      <c r="Q119" s="108"/>
      <c r="R119" s="85"/>
      <c r="S119" s="85"/>
      <c r="T119" s="85"/>
      <c r="U119" s="108"/>
      <c r="V119" s="85"/>
      <c r="W119" s="85"/>
      <c r="X119" s="85"/>
      <c r="Y119" s="108"/>
      <c r="Z119" s="85"/>
      <c r="AA119" s="85"/>
      <c r="AB119" s="85"/>
      <c r="AC119" s="108"/>
      <c r="AD119" s="85"/>
      <c r="AE119" s="85"/>
      <c r="AF119" s="85"/>
      <c r="AG119" s="108"/>
      <c r="AH119" s="85"/>
      <c r="AI119" s="85"/>
      <c r="AJ119" s="108"/>
      <c r="AK119" s="108"/>
      <c r="AL119" s="108"/>
    </row>
    <row r="120">
      <c r="A120" s="109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8"/>
      <c r="N120" s="107"/>
      <c r="O120" s="85"/>
      <c r="P120" s="85"/>
      <c r="Q120" s="108"/>
      <c r="R120" s="85"/>
      <c r="S120" s="85"/>
      <c r="T120" s="85"/>
      <c r="U120" s="108"/>
      <c r="V120" s="85"/>
      <c r="W120" s="85"/>
      <c r="X120" s="85"/>
      <c r="Y120" s="108"/>
      <c r="Z120" s="85"/>
      <c r="AA120" s="85"/>
      <c r="AB120" s="85"/>
      <c r="AC120" s="108"/>
      <c r="AD120" s="85"/>
      <c r="AE120" s="85"/>
      <c r="AF120" s="85"/>
      <c r="AG120" s="108"/>
      <c r="AH120" s="85"/>
      <c r="AI120" s="85"/>
      <c r="AJ120" s="108"/>
      <c r="AK120" s="108"/>
      <c r="AL120" s="108"/>
    </row>
    <row r="121">
      <c r="A121" s="74" t="s">
        <v>341</v>
      </c>
      <c r="B121" s="99" t="s">
        <v>342</v>
      </c>
      <c r="C121" s="38"/>
      <c r="D121" s="45"/>
      <c r="E121" s="46"/>
      <c r="F121" s="47"/>
      <c r="G121" s="48"/>
      <c r="H121" s="48"/>
      <c r="I121" s="48"/>
      <c r="J121" s="48">
        <f t="shared" ref="J121:M121" si="60">SUM(J122:J124)</f>
        <v>558.9</v>
      </c>
      <c r="K121" s="48">
        <f t="shared" si="60"/>
        <v>859.46</v>
      </c>
      <c r="L121" s="48">
        <f t="shared" si="60"/>
        <v>1418.36</v>
      </c>
      <c r="M121" s="48">
        <f t="shared" si="60"/>
        <v>1787.431041</v>
      </c>
      <c r="N121" s="113"/>
      <c r="O121" s="49"/>
      <c r="P121" s="85"/>
      <c r="Q121" s="108"/>
      <c r="R121" s="85"/>
      <c r="S121" s="85"/>
      <c r="T121" s="85"/>
      <c r="U121" s="108"/>
      <c r="V121" s="85"/>
      <c r="W121" s="85"/>
      <c r="X121" s="85"/>
      <c r="Y121" s="108"/>
      <c r="Z121" s="85"/>
      <c r="AA121" s="85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</row>
    <row r="122">
      <c r="A122" s="100" t="s">
        <v>343</v>
      </c>
      <c r="B122" s="121" t="s">
        <v>344</v>
      </c>
      <c r="C122" s="100" t="s">
        <v>345</v>
      </c>
      <c r="D122" s="114" t="s">
        <v>346</v>
      </c>
      <c r="E122" s="104" t="s">
        <v>35</v>
      </c>
      <c r="F122" s="105">
        <v>342.0</v>
      </c>
      <c r="G122" s="106">
        <v>0.95</v>
      </c>
      <c r="H122" s="106">
        <v>1.53</v>
      </c>
      <c r="I122" s="57">
        <f t="shared" ref="I122:I124" si="61">G122+H122</f>
        <v>2.48</v>
      </c>
      <c r="J122" s="57">
        <f t="shared" ref="J122:J124" si="62">G122*F122</f>
        <v>324.9</v>
      </c>
      <c r="K122" s="57">
        <f t="shared" ref="K122:K124" si="63">H122*F122</f>
        <v>523.26</v>
      </c>
      <c r="L122" s="57">
        <f t="shared" ref="L122:L124" si="64">J122+K122</f>
        <v>848.16</v>
      </c>
      <c r="M122" s="140">
        <f t="shared" ref="M122:M124" si="65">L122*(1+$M$4)</f>
        <v>1068.859466</v>
      </c>
      <c r="N122" s="107"/>
      <c r="O122" s="85"/>
      <c r="P122" s="85"/>
      <c r="Q122" s="108"/>
      <c r="R122" s="85"/>
      <c r="S122" s="85"/>
      <c r="T122" s="85"/>
      <c r="U122" s="108"/>
      <c r="V122" s="85"/>
      <c r="W122" s="85"/>
      <c r="X122" s="85"/>
      <c r="Y122" s="108"/>
      <c r="Z122" s="85"/>
      <c r="AA122" s="85"/>
      <c r="AB122" s="85"/>
      <c r="AC122" s="108"/>
      <c r="AD122" s="85"/>
      <c r="AE122" s="85"/>
      <c r="AF122" s="85"/>
      <c r="AG122" s="108"/>
      <c r="AH122" s="85"/>
      <c r="AI122" s="85"/>
      <c r="AJ122" s="108"/>
      <c r="AK122" s="108"/>
      <c r="AL122" s="108"/>
    </row>
    <row r="123">
      <c r="A123" s="100" t="s">
        <v>347</v>
      </c>
      <c r="B123" s="121" t="s">
        <v>348</v>
      </c>
      <c r="C123" s="104" t="s">
        <v>349</v>
      </c>
      <c r="D123" s="114" t="s">
        <v>350</v>
      </c>
      <c r="E123" s="104" t="s">
        <v>68</v>
      </c>
      <c r="F123" s="105">
        <v>20.0</v>
      </c>
      <c r="G123" s="105">
        <v>3.19</v>
      </c>
      <c r="H123" s="106">
        <v>15.27</v>
      </c>
      <c r="I123" s="57">
        <f t="shared" si="61"/>
        <v>18.46</v>
      </c>
      <c r="J123" s="57">
        <f t="shared" si="62"/>
        <v>63.8</v>
      </c>
      <c r="K123" s="57">
        <f t="shared" si="63"/>
        <v>305.4</v>
      </c>
      <c r="L123" s="57">
        <f t="shared" si="64"/>
        <v>369.2</v>
      </c>
      <c r="M123" s="140">
        <f t="shared" si="65"/>
        <v>465.2694241</v>
      </c>
      <c r="N123" s="107"/>
      <c r="O123" s="85"/>
      <c r="P123" s="85"/>
      <c r="Q123" s="108"/>
      <c r="R123" s="85"/>
      <c r="S123" s="85"/>
      <c r="T123" s="85"/>
      <c r="U123" s="108"/>
      <c r="V123" s="85"/>
      <c r="W123" s="85"/>
      <c r="X123" s="85"/>
      <c r="Y123" s="108"/>
      <c r="Z123" s="85"/>
      <c r="AA123" s="85"/>
      <c r="AB123" s="85"/>
      <c r="AC123" s="108"/>
      <c r="AD123" s="85"/>
      <c r="AE123" s="85"/>
      <c r="AF123" s="85"/>
      <c r="AG123" s="108"/>
      <c r="AH123" s="85"/>
      <c r="AI123" s="85"/>
      <c r="AJ123" s="108"/>
      <c r="AK123" s="108"/>
      <c r="AL123" s="108"/>
    </row>
    <row r="124">
      <c r="A124" s="100" t="s">
        <v>351</v>
      </c>
      <c r="B124" s="101" t="s">
        <v>352</v>
      </c>
      <c r="C124" s="104">
        <v>100982.0</v>
      </c>
      <c r="D124" s="118" t="s">
        <v>353</v>
      </c>
      <c r="E124" s="104" t="s">
        <v>68</v>
      </c>
      <c r="F124" s="105">
        <v>20.0</v>
      </c>
      <c r="G124" s="105">
        <v>8.51</v>
      </c>
      <c r="H124" s="106">
        <v>1.54</v>
      </c>
      <c r="I124" s="57">
        <f t="shared" si="61"/>
        <v>10.05</v>
      </c>
      <c r="J124" s="57">
        <f t="shared" si="62"/>
        <v>170.2</v>
      </c>
      <c r="K124" s="57">
        <f t="shared" si="63"/>
        <v>30.8</v>
      </c>
      <c r="L124" s="57">
        <f t="shared" si="64"/>
        <v>201</v>
      </c>
      <c r="M124" s="140">
        <f t="shared" si="65"/>
        <v>253.3021513</v>
      </c>
      <c r="N124" s="107"/>
      <c r="O124" s="85"/>
      <c r="P124" s="85"/>
      <c r="Q124" s="108"/>
      <c r="R124" s="85"/>
      <c r="S124" s="85"/>
      <c r="T124" s="85"/>
      <c r="U124" s="108"/>
      <c r="V124" s="85"/>
      <c r="W124" s="85"/>
      <c r="X124" s="85"/>
      <c r="Y124" s="108"/>
      <c r="Z124" s="85"/>
      <c r="AA124" s="85"/>
      <c r="AB124" s="85"/>
      <c r="AC124" s="108"/>
      <c r="AD124" s="85"/>
      <c r="AE124" s="85"/>
      <c r="AF124" s="85"/>
      <c r="AG124" s="108"/>
      <c r="AH124" s="85"/>
      <c r="AI124" s="85"/>
      <c r="AJ124" s="108"/>
      <c r="AK124" s="108"/>
      <c r="AL124" s="108"/>
    </row>
    <row r="125">
      <c r="A125" s="145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8"/>
      <c r="N125" s="58"/>
      <c r="O125" s="58"/>
      <c r="P125" s="110"/>
      <c r="Q125" s="111"/>
      <c r="R125" s="111"/>
      <c r="S125" s="112"/>
      <c r="T125" s="111"/>
      <c r="U125" s="111"/>
      <c r="V125" s="111"/>
      <c r="W125" s="111"/>
      <c r="X125" s="111"/>
      <c r="Y125" s="111"/>
      <c r="Z125" s="111"/>
      <c r="AA125" s="111"/>
      <c r="AB125" s="111"/>
      <c r="AC125" s="111"/>
      <c r="AD125" s="111"/>
      <c r="AE125" s="111"/>
      <c r="AF125" s="111"/>
      <c r="AG125" s="111"/>
      <c r="AH125" s="111"/>
      <c r="AI125" s="111"/>
      <c r="AJ125" s="111"/>
      <c r="AK125" s="111"/>
      <c r="AL125" s="111"/>
    </row>
    <row r="126" ht="12.75" customHeight="1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3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</row>
    <row r="127" ht="12.75" customHeight="1">
      <c r="A127" s="146"/>
      <c r="B127" s="147"/>
      <c r="C127" s="146"/>
      <c r="D127" s="148"/>
      <c r="E127" s="149"/>
      <c r="F127" s="149"/>
      <c r="G127" s="21"/>
      <c r="H127" s="21"/>
      <c r="I127" s="21"/>
      <c r="J127" s="21"/>
      <c r="K127" s="21"/>
      <c r="L127" s="21"/>
      <c r="M127" s="21"/>
      <c r="N127" s="150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</row>
    <row r="128" ht="12.75" customHeight="1">
      <c r="A128" s="146"/>
      <c r="B128" s="151"/>
      <c r="C128" s="146"/>
      <c r="D128" s="148"/>
      <c r="E128" s="149"/>
      <c r="F128" s="149"/>
      <c r="G128" s="21"/>
      <c r="H128" s="21"/>
      <c r="I128" s="21"/>
      <c r="J128" s="21"/>
      <c r="K128" s="21"/>
      <c r="L128" s="21"/>
      <c r="M128" s="21"/>
      <c r="N128" s="150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</row>
    <row r="129" ht="12.75" customHeight="1">
      <c r="A129" s="146"/>
      <c r="B129" s="147"/>
      <c r="C129" s="146"/>
      <c r="D129" s="148"/>
      <c r="E129" s="149"/>
      <c r="F129" s="149"/>
      <c r="G129" s="21"/>
      <c r="H129" s="21"/>
      <c r="I129" s="21"/>
      <c r="J129" s="21"/>
      <c r="K129" s="21"/>
      <c r="L129" s="21"/>
      <c r="M129" s="21"/>
      <c r="N129" s="150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</row>
    <row r="130" ht="12.75" customHeight="1">
      <c r="A130" s="146"/>
      <c r="B130" s="147"/>
      <c r="C130" s="146"/>
      <c r="D130" s="148"/>
      <c r="E130" s="149"/>
      <c r="F130" s="149"/>
      <c r="G130" s="21"/>
      <c r="H130" s="21"/>
      <c r="I130" s="21"/>
      <c r="J130" s="21"/>
      <c r="K130" s="21"/>
      <c r="L130" s="21"/>
      <c r="M130" s="21"/>
      <c r="N130" s="150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</row>
    <row r="131" ht="12.75" customHeight="1">
      <c r="A131" s="146"/>
      <c r="B131" s="147"/>
      <c r="C131" s="146"/>
      <c r="D131" s="148"/>
      <c r="E131" s="149"/>
      <c r="F131" s="149"/>
      <c r="G131" s="21"/>
      <c r="H131" s="21"/>
      <c r="I131" s="21"/>
      <c r="J131" s="21"/>
      <c r="K131" s="21"/>
      <c r="L131" s="21"/>
      <c r="M131" s="21"/>
      <c r="N131" s="150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</row>
    <row r="132" ht="12.75" customHeight="1">
      <c r="A132" s="146"/>
      <c r="B132" s="147"/>
      <c r="C132" s="146"/>
      <c r="D132" s="148"/>
      <c r="E132" s="149"/>
      <c r="F132" s="149"/>
      <c r="G132" s="21"/>
      <c r="H132" s="21"/>
      <c r="I132" s="21"/>
      <c r="J132" s="21"/>
      <c r="K132" s="21"/>
      <c r="L132" s="21"/>
      <c r="M132" s="21"/>
      <c r="N132" s="150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</row>
    <row r="133" ht="12.75" customHeight="1">
      <c r="A133" s="146"/>
      <c r="B133" s="147"/>
      <c r="C133" s="146"/>
      <c r="D133" s="148"/>
      <c r="E133" s="149"/>
      <c r="F133" s="149"/>
      <c r="G133" s="21"/>
      <c r="H133" s="21"/>
      <c r="I133" s="21"/>
      <c r="J133" s="21"/>
      <c r="K133" s="21"/>
      <c r="L133" s="21"/>
      <c r="M133" s="21"/>
      <c r="N133" s="150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</row>
    <row r="134" ht="12.75" customHeight="1">
      <c r="A134" s="146"/>
      <c r="B134" s="147"/>
      <c r="C134" s="146"/>
      <c r="D134" s="148"/>
      <c r="E134" s="149"/>
      <c r="F134" s="149"/>
      <c r="G134" s="21"/>
      <c r="H134" s="21"/>
      <c r="I134" s="21"/>
      <c r="J134" s="21"/>
      <c r="K134" s="21"/>
      <c r="L134" s="21"/>
      <c r="M134" s="21"/>
      <c r="N134" s="150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</row>
    <row r="135" ht="12.75" customHeight="1">
      <c r="A135" s="146"/>
      <c r="B135" s="147"/>
      <c r="C135" s="146"/>
      <c r="D135" s="148"/>
      <c r="E135" s="149"/>
      <c r="F135" s="149"/>
      <c r="G135" s="21"/>
      <c r="H135" s="21"/>
      <c r="I135" s="21"/>
      <c r="J135" s="21"/>
      <c r="K135" s="21"/>
      <c r="L135" s="21"/>
      <c r="M135" s="21"/>
      <c r="N135" s="150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</row>
    <row r="136" ht="12.75" customHeight="1">
      <c r="A136" s="146"/>
      <c r="B136" s="147"/>
      <c r="C136" s="146"/>
      <c r="D136" s="148"/>
      <c r="E136" s="149"/>
      <c r="F136" s="149"/>
      <c r="G136" s="21"/>
      <c r="H136" s="21"/>
      <c r="I136" s="21"/>
      <c r="J136" s="21"/>
      <c r="K136" s="21"/>
      <c r="L136" s="21"/>
      <c r="M136" s="21"/>
      <c r="N136" s="150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</row>
    <row r="137" ht="12.75" customHeight="1">
      <c r="A137" s="146"/>
      <c r="B137" s="147"/>
      <c r="C137" s="146"/>
      <c r="D137" s="148"/>
      <c r="E137" s="149"/>
      <c r="F137" s="149"/>
      <c r="G137" s="21"/>
      <c r="H137" s="21"/>
      <c r="I137" s="21"/>
      <c r="J137" s="21"/>
      <c r="K137" s="21"/>
      <c r="L137" s="21"/>
      <c r="M137" s="21"/>
      <c r="N137" s="150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</row>
    <row r="138" ht="12.75" customHeight="1">
      <c r="A138" s="146"/>
      <c r="B138" s="147"/>
      <c r="C138" s="146"/>
      <c r="D138" s="148"/>
      <c r="E138" s="149"/>
      <c r="F138" s="149"/>
      <c r="G138" s="21"/>
      <c r="H138" s="21"/>
      <c r="I138" s="21"/>
      <c r="J138" s="21"/>
      <c r="K138" s="21"/>
      <c r="L138" s="21"/>
      <c r="M138" s="21"/>
      <c r="N138" s="150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</row>
    <row r="139" ht="12.75" customHeight="1">
      <c r="A139" s="146"/>
      <c r="B139" s="147"/>
      <c r="C139" s="146"/>
      <c r="D139" s="148"/>
      <c r="E139" s="149"/>
      <c r="F139" s="149"/>
      <c r="G139" s="21"/>
      <c r="H139" s="21"/>
      <c r="I139" s="21"/>
      <c r="J139" s="21"/>
      <c r="K139" s="21"/>
      <c r="L139" s="21"/>
      <c r="M139" s="21"/>
      <c r="N139" s="150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</row>
    <row r="140" ht="12.75" customHeight="1">
      <c r="A140" s="146"/>
      <c r="B140" s="147"/>
      <c r="C140" s="146"/>
      <c r="D140" s="148"/>
      <c r="E140" s="149"/>
      <c r="F140" s="149"/>
      <c r="G140" s="21"/>
      <c r="H140" s="21"/>
      <c r="I140" s="21"/>
      <c r="J140" s="21"/>
      <c r="K140" s="21"/>
      <c r="L140" s="21"/>
      <c r="M140" s="21"/>
      <c r="N140" s="150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</row>
    <row r="141" ht="12.75" customHeight="1">
      <c r="A141" s="146"/>
      <c r="B141" s="147"/>
      <c r="C141" s="146"/>
      <c r="D141" s="148"/>
      <c r="E141" s="149"/>
      <c r="F141" s="149"/>
      <c r="G141" s="21"/>
      <c r="H141" s="21"/>
      <c r="I141" s="21"/>
      <c r="J141" s="21"/>
      <c r="K141" s="21"/>
      <c r="L141" s="21"/>
      <c r="M141" s="21"/>
      <c r="N141" s="150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</row>
    <row r="142" ht="12.75" customHeight="1">
      <c r="A142" s="146"/>
      <c r="B142" s="147"/>
      <c r="C142" s="146"/>
      <c r="D142" s="148"/>
      <c r="E142" s="149"/>
      <c r="F142" s="149"/>
      <c r="G142" s="21"/>
      <c r="H142" s="21"/>
      <c r="I142" s="21"/>
      <c r="J142" s="21"/>
      <c r="K142" s="21"/>
      <c r="L142" s="21"/>
      <c r="M142" s="21"/>
      <c r="N142" s="150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</row>
    <row r="143" ht="12.75" customHeight="1">
      <c r="A143" s="146"/>
      <c r="B143" s="147"/>
      <c r="C143" s="146"/>
      <c r="D143" s="148"/>
      <c r="E143" s="149"/>
      <c r="F143" s="149"/>
      <c r="G143" s="21"/>
      <c r="H143" s="21"/>
      <c r="I143" s="21"/>
      <c r="J143" s="21"/>
      <c r="K143" s="21"/>
      <c r="L143" s="21"/>
      <c r="M143" s="21"/>
      <c r="N143" s="150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</row>
    <row r="144" ht="12.75" customHeight="1">
      <c r="A144" s="146"/>
      <c r="B144" s="147"/>
      <c r="C144" s="146"/>
      <c r="D144" s="148"/>
      <c r="E144" s="149"/>
      <c r="F144" s="149"/>
      <c r="G144" s="21"/>
      <c r="H144" s="21"/>
      <c r="I144" s="21"/>
      <c r="J144" s="21"/>
      <c r="K144" s="21"/>
      <c r="L144" s="21"/>
      <c r="M144" s="21"/>
      <c r="N144" s="150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</row>
    <row r="145" ht="12.75" customHeight="1">
      <c r="A145" s="146"/>
      <c r="B145" s="147"/>
      <c r="C145" s="146"/>
      <c r="D145" s="148"/>
      <c r="E145" s="149"/>
      <c r="F145" s="149"/>
      <c r="G145" s="21"/>
      <c r="H145" s="21"/>
      <c r="I145" s="21"/>
      <c r="J145" s="21"/>
      <c r="K145" s="21"/>
      <c r="L145" s="21"/>
      <c r="M145" s="21"/>
      <c r="N145" s="150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</row>
    <row r="146" ht="12.75" customHeight="1">
      <c r="A146" s="146"/>
      <c r="B146" s="147"/>
      <c r="C146" s="146"/>
      <c r="D146" s="148"/>
      <c r="E146" s="149"/>
      <c r="F146" s="149"/>
      <c r="G146" s="21"/>
      <c r="H146" s="21"/>
      <c r="I146" s="21"/>
      <c r="J146" s="21"/>
      <c r="K146" s="21"/>
      <c r="L146" s="21"/>
      <c r="M146" s="21"/>
      <c r="N146" s="150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</row>
    <row r="147" ht="12.75" customHeight="1">
      <c r="A147" s="146"/>
      <c r="B147" s="147"/>
      <c r="C147" s="146"/>
      <c r="D147" s="148"/>
      <c r="E147" s="149"/>
      <c r="F147" s="149"/>
      <c r="G147" s="21"/>
      <c r="H147" s="21"/>
      <c r="I147" s="21"/>
      <c r="J147" s="21"/>
      <c r="K147" s="21"/>
      <c r="L147" s="21"/>
      <c r="M147" s="21"/>
      <c r="N147" s="150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</row>
    <row r="148" ht="12.75" customHeight="1">
      <c r="A148" s="146"/>
      <c r="B148" s="147"/>
      <c r="C148" s="146"/>
      <c r="D148" s="148"/>
      <c r="E148" s="149"/>
      <c r="F148" s="149"/>
      <c r="G148" s="21"/>
      <c r="H148" s="21"/>
      <c r="I148" s="21"/>
      <c r="J148" s="21"/>
      <c r="K148" s="21"/>
      <c r="L148" s="21"/>
      <c r="M148" s="21"/>
      <c r="N148" s="150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</row>
    <row r="149" ht="12.75" customHeight="1">
      <c r="A149" s="146"/>
      <c r="B149" s="147"/>
      <c r="C149" s="146"/>
      <c r="D149" s="148"/>
      <c r="E149" s="149"/>
      <c r="F149" s="149"/>
      <c r="G149" s="21"/>
      <c r="H149" s="21"/>
      <c r="I149" s="21"/>
      <c r="J149" s="21"/>
      <c r="K149" s="21"/>
      <c r="L149" s="21"/>
      <c r="M149" s="21"/>
      <c r="N149" s="150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</row>
    <row r="150" ht="12.75" customHeight="1">
      <c r="A150" s="146"/>
      <c r="B150" s="147"/>
      <c r="C150" s="146"/>
      <c r="D150" s="148"/>
      <c r="E150" s="149"/>
      <c r="F150" s="149"/>
      <c r="G150" s="21"/>
      <c r="H150" s="21"/>
      <c r="I150" s="21"/>
      <c r="J150" s="21"/>
      <c r="K150" s="21"/>
      <c r="L150" s="21"/>
      <c r="M150" s="21"/>
      <c r="N150" s="150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</row>
    <row r="151" ht="12.75" customHeight="1">
      <c r="A151" s="146"/>
      <c r="B151" s="147"/>
      <c r="C151" s="146"/>
      <c r="D151" s="148"/>
      <c r="E151" s="149"/>
      <c r="F151" s="149"/>
      <c r="G151" s="21"/>
      <c r="H151" s="21"/>
      <c r="I151" s="21"/>
      <c r="J151" s="21"/>
      <c r="K151" s="21"/>
      <c r="L151" s="21"/>
      <c r="M151" s="21"/>
      <c r="N151" s="150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</row>
    <row r="152" ht="12.75" customHeight="1">
      <c r="A152" s="146"/>
      <c r="B152" s="147"/>
      <c r="C152" s="146"/>
      <c r="D152" s="148"/>
      <c r="E152" s="149"/>
      <c r="F152" s="149"/>
      <c r="G152" s="21"/>
      <c r="H152" s="21"/>
      <c r="I152" s="21"/>
      <c r="J152" s="21"/>
      <c r="K152" s="21"/>
      <c r="L152" s="21"/>
      <c r="M152" s="21"/>
      <c r="N152" s="150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</row>
    <row r="153" ht="12.75" customHeight="1">
      <c r="A153" s="146"/>
      <c r="B153" s="147"/>
      <c r="C153" s="146"/>
      <c r="D153" s="148"/>
      <c r="E153" s="149"/>
      <c r="F153" s="149"/>
      <c r="G153" s="21"/>
      <c r="H153" s="21"/>
      <c r="I153" s="21"/>
      <c r="J153" s="21"/>
      <c r="K153" s="21"/>
      <c r="L153" s="21"/>
      <c r="M153" s="21"/>
      <c r="N153" s="150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</row>
    <row r="154" ht="12.75" customHeight="1">
      <c r="A154" s="146"/>
      <c r="B154" s="147"/>
      <c r="C154" s="146"/>
      <c r="D154" s="148"/>
      <c r="E154" s="149"/>
      <c r="F154" s="149"/>
      <c r="G154" s="21"/>
      <c r="H154" s="21"/>
      <c r="I154" s="21"/>
      <c r="J154" s="21"/>
      <c r="K154" s="21"/>
      <c r="L154" s="21"/>
      <c r="M154" s="21"/>
      <c r="N154" s="150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</row>
    <row r="155" ht="12.75" customHeight="1">
      <c r="A155" s="146"/>
      <c r="B155" s="147"/>
      <c r="C155" s="146"/>
      <c r="D155" s="148"/>
      <c r="E155" s="149"/>
      <c r="F155" s="149"/>
      <c r="G155" s="21"/>
      <c r="H155" s="21"/>
      <c r="I155" s="21"/>
      <c r="J155" s="21"/>
      <c r="K155" s="21"/>
      <c r="L155" s="21"/>
      <c r="M155" s="21"/>
      <c r="N155" s="150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</row>
    <row r="156" ht="12.75" customHeight="1">
      <c r="A156" s="146"/>
      <c r="B156" s="147"/>
      <c r="C156" s="146"/>
      <c r="D156" s="148"/>
      <c r="E156" s="149"/>
      <c r="F156" s="149"/>
      <c r="G156" s="21"/>
      <c r="H156" s="21"/>
      <c r="I156" s="21"/>
      <c r="J156" s="21"/>
      <c r="K156" s="21"/>
      <c r="L156" s="21"/>
      <c r="M156" s="21"/>
      <c r="N156" s="150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</row>
    <row r="157" ht="12.75" customHeight="1">
      <c r="A157" s="146"/>
      <c r="B157" s="147"/>
      <c r="C157" s="146"/>
      <c r="D157" s="148"/>
      <c r="E157" s="149"/>
      <c r="F157" s="149"/>
      <c r="G157" s="21"/>
      <c r="H157" s="21"/>
      <c r="I157" s="21"/>
      <c r="J157" s="21"/>
      <c r="K157" s="21"/>
      <c r="L157" s="21"/>
      <c r="M157" s="21"/>
      <c r="N157" s="150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</row>
    <row r="158" ht="12.75" customHeight="1">
      <c r="A158" s="146"/>
      <c r="B158" s="147"/>
      <c r="C158" s="146"/>
      <c r="D158" s="148"/>
      <c r="E158" s="149"/>
      <c r="F158" s="149"/>
      <c r="G158" s="21"/>
      <c r="H158" s="21"/>
      <c r="I158" s="21"/>
      <c r="J158" s="21"/>
      <c r="K158" s="21"/>
      <c r="L158" s="21"/>
      <c r="M158" s="21"/>
      <c r="N158" s="150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</row>
    <row r="159" ht="12.75" customHeight="1">
      <c r="A159" s="146"/>
      <c r="B159" s="147"/>
      <c r="C159" s="146"/>
      <c r="D159" s="148"/>
      <c r="E159" s="149"/>
      <c r="F159" s="149"/>
      <c r="G159" s="21"/>
      <c r="H159" s="21"/>
      <c r="I159" s="21"/>
      <c r="J159" s="21"/>
      <c r="K159" s="21"/>
      <c r="L159" s="21"/>
      <c r="M159" s="21"/>
      <c r="N159" s="150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</row>
    <row r="160" ht="12.75" customHeight="1">
      <c r="A160" s="146"/>
      <c r="B160" s="147"/>
      <c r="C160" s="146"/>
      <c r="D160" s="148"/>
      <c r="E160" s="149"/>
      <c r="F160" s="149"/>
      <c r="G160" s="21"/>
      <c r="H160" s="21"/>
      <c r="I160" s="21"/>
      <c r="J160" s="21"/>
      <c r="K160" s="21"/>
      <c r="L160" s="21"/>
      <c r="M160" s="21"/>
      <c r="N160" s="150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</row>
    <row r="161" ht="12.75" customHeight="1">
      <c r="A161" s="146"/>
      <c r="B161" s="147"/>
      <c r="C161" s="146"/>
      <c r="D161" s="148"/>
      <c r="E161" s="149"/>
      <c r="F161" s="149"/>
      <c r="G161" s="21"/>
      <c r="H161" s="21"/>
      <c r="I161" s="21"/>
      <c r="J161" s="21"/>
      <c r="K161" s="21"/>
      <c r="L161" s="21"/>
      <c r="M161" s="21"/>
      <c r="N161" s="150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</row>
    <row r="162" ht="12.75" customHeight="1">
      <c r="A162" s="146"/>
      <c r="B162" s="147"/>
      <c r="C162" s="146"/>
      <c r="D162" s="148"/>
      <c r="E162" s="149"/>
      <c r="F162" s="149"/>
      <c r="G162" s="21"/>
      <c r="H162" s="21"/>
      <c r="I162" s="21"/>
      <c r="J162" s="21"/>
      <c r="K162" s="21"/>
      <c r="L162" s="21"/>
      <c r="M162" s="21"/>
      <c r="N162" s="150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</row>
    <row r="163" ht="12.75" customHeight="1">
      <c r="A163" s="146"/>
      <c r="B163" s="147"/>
      <c r="C163" s="146"/>
      <c r="D163" s="148"/>
      <c r="E163" s="149"/>
      <c r="F163" s="149"/>
      <c r="G163" s="21"/>
      <c r="H163" s="21"/>
      <c r="I163" s="21"/>
      <c r="J163" s="21"/>
      <c r="K163" s="21"/>
      <c r="L163" s="21"/>
      <c r="M163" s="21"/>
      <c r="N163" s="150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</row>
    <row r="164" ht="12.75" customHeight="1">
      <c r="A164" s="146"/>
      <c r="B164" s="147"/>
      <c r="C164" s="146"/>
      <c r="D164" s="148"/>
      <c r="E164" s="149"/>
      <c r="F164" s="149"/>
      <c r="G164" s="21"/>
      <c r="H164" s="21"/>
      <c r="I164" s="21"/>
      <c r="J164" s="21"/>
      <c r="K164" s="21"/>
      <c r="L164" s="21"/>
      <c r="M164" s="21"/>
      <c r="N164" s="150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</row>
    <row r="165" ht="12.75" customHeight="1">
      <c r="A165" s="146"/>
      <c r="B165" s="147"/>
      <c r="C165" s="146"/>
      <c r="D165" s="148"/>
      <c r="E165" s="149"/>
      <c r="F165" s="149"/>
      <c r="G165" s="21"/>
      <c r="H165" s="21"/>
      <c r="I165" s="21"/>
      <c r="J165" s="21"/>
      <c r="K165" s="21"/>
      <c r="L165" s="21"/>
      <c r="M165" s="21"/>
      <c r="N165" s="150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</row>
    <row r="166" ht="12.75" customHeight="1">
      <c r="A166" s="146"/>
      <c r="B166" s="147"/>
      <c r="C166" s="146"/>
      <c r="D166" s="148"/>
      <c r="E166" s="149"/>
      <c r="F166" s="149"/>
      <c r="G166" s="21"/>
      <c r="H166" s="21"/>
      <c r="I166" s="21"/>
      <c r="J166" s="21"/>
      <c r="K166" s="21"/>
      <c r="L166" s="21"/>
      <c r="M166" s="21"/>
      <c r="N166" s="150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</row>
    <row r="167" ht="12.75" customHeight="1">
      <c r="A167" s="146"/>
      <c r="B167" s="147"/>
      <c r="C167" s="146"/>
      <c r="D167" s="148"/>
      <c r="E167" s="149"/>
      <c r="F167" s="149"/>
      <c r="G167" s="21"/>
      <c r="H167" s="21"/>
      <c r="I167" s="21"/>
      <c r="J167" s="21"/>
      <c r="K167" s="21"/>
      <c r="L167" s="21"/>
      <c r="M167" s="21"/>
      <c r="N167" s="150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</row>
    <row r="168" ht="12.75" customHeight="1">
      <c r="A168" s="146"/>
      <c r="B168" s="147"/>
      <c r="C168" s="146"/>
      <c r="D168" s="148"/>
      <c r="E168" s="149"/>
      <c r="F168" s="149"/>
      <c r="G168" s="21"/>
      <c r="H168" s="21"/>
      <c r="I168" s="21"/>
      <c r="J168" s="21"/>
      <c r="K168" s="21"/>
      <c r="L168" s="21"/>
      <c r="M168" s="21"/>
      <c r="N168" s="150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</row>
    <row r="169" ht="12.75" customHeight="1">
      <c r="A169" s="146"/>
      <c r="B169" s="147"/>
      <c r="C169" s="146"/>
      <c r="D169" s="148"/>
      <c r="E169" s="149"/>
      <c r="F169" s="149"/>
      <c r="G169" s="21"/>
      <c r="H169" s="21"/>
      <c r="I169" s="21"/>
      <c r="J169" s="21"/>
      <c r="K169" s="21"/>
      <c r="L169" s="21"/>
      <c r="M169" s="21"/>
      <c r="N169" s="150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</row>
    <row r="170" ht="12.75" customHeight="1">
      <c r="A170" s="146"/>
      <c r="B170" s="147"/>
      <c r="C170" s="146"/>
      <c r="D170" s="148"/>
      <c r="E170" s="149"/>
      <c r="F170" s="149"/>
      <c r="G170" s="21"/>
      <c r="H170" s="21"/>
      <c r="I170" s="21"/>
      <c r="J170" s="21"/>
      <c r="K170" s="21"/>
      <c r="L170" s="21"/>
      <c r="M170" s="21"/>
      <c r="N170" s="150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</row>
    <row r="171" ht="12.75" customHeight="1">
      <c r="A171" s="146"/>
      <c r="B171" s="147"/>
      <c r="C171" s="146"/>
      <c r="D171" s="148"/>
      <c r="E171" s="149"/>
      <c r="F171" s="149"/>
      <c r="G171" s="21"/>
      <c r="H171" s="21"/>
      <c r="I171" s="21"/>
      <c r="J171" s="21"/>
      <c r="K171" s="21"/>
      <c r="L171" s="21"/>
      <c r="M171" s="21"/>
      <c r="N171" s="150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</row>
    <row r="172" ht="12.75" customHeight="1">
      <c r="A172" s="146"/>
      <c r="B172" s="147"/>
      <c r="C172" s="146"/>
      <c r="D172" s="148"/>
      <c r="E172" s="149"/>
      <c r="F172" s="149"/>
      <c r="G172" s="21"/>
      <c r="H172" s="21"/>
      <c r="I172" s="21"/>
      <c r="J172" s="21"/>
      <c r="K172" s="21"/>
      <c r="L172" s="21"/>
      <c r="M172" s="21"/>
      <c r="N172" s="150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</row>
    <row r="173" ht="12.75" customHeight="1">
      <c r="A173" s="146"/>
      <c r="B173" s="147"/>
      <c r="C173" s="146"/>
      <c r="D173" s="148"/>
      <c r="E173" s="149"/>
      <c r="F173" s="149"/>
      <c r="G173" s="21"/>
      <c r="H173" s="21"/>
      <c r="I173" s="21"/>
      <c r="J173" s="21"/>
      <c r="K173" s="21"/>
      <c r="L173" s="21"/>
      <c r="M173" s="21"/>
      <c r="N173" s="150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</row>
    <row r="174" ht="12.75" customHeight="1">
      <c r="A174" s="146"/>
      <c r="B174" s="147"/>
      <c r="C174" s="146"/>
      <c r="D174" s="148"/>
      <c r="E174" s="149"/>
      <c r="F174" s="149"/>
      <c r="G174" s="21"/>
      <c r="H174" s="21"/>
      <c r="I174" s="21"/>
      <c r="J174" s="21"/>
      <c r="K174" s="21"/>
      <c r="L174" s="21"/>
      <c r="M174" s="21"/>
      <c r="N174" s="150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</row>
    <row r="175" ht="12.75" customHeight="1">
      <c r="A175" s="146"/>
      <c r="B175" s="147"/>
      <c r="C175" s="146"/>
      <c r="D175" s="148"/>
      <c r="E175" s="149"/>
      <c r="F175" s="149"/>
      <c r="G175" s="21"/>
      <c r="H175" s="21"/>
      <c r="I175" s="21"/>
      <c r="J175" s="21"/>
      <c r="K175" s="21"/>
      <c r="L175" s="21"/>
      <c r="M175" s="21"/>
      <c r="N175" s="150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</row>
    <row r="176" ht="12.75" customHeight="1">
      <c r="A176" s="146"/>
      <c r="B176" s="147"/>
      <c r="C176" s="146"/>
      <c r="D176" s="148"/>
      <c r="E176" s="149"/>
      <c r="F176" s="149"/>
      <c r="G176" s="21"/>
      <c r="H176" s="21"/>
      <c r="I176" s="21"/>
      <c r="J176" s="21"/>
      <c r="K176" s="21"/>
      <c r="L176" s="21"/>
      <c r="M176" s="21"/>
      <c r="N176" s="150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</row>
    <row r="177" ht="12.75" customHeight="1">
      <c r="A177" s="146"/>
      <c r="B177" s="147"/>
      <c r="C177" s="146"/>
      <c r="D177" s="148"/>
      <c r="E177" s="149"/>
      <c r="F177" s="149"/>
      <c r="G177" s="21"/>
      <c r="H177" s="21"/>
      <c r="I177" s="21"/>
      <c r="J177" s="21"/>
      <c r="K177" s="21"/>
      <c r="L177" s="21"/>
      <c r="M177" s="21"/>
      <c r="N177" s="150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</row>
    <row r="178" ht="12.75" customHeight="1">
      <c r="A178" s="146"/>
      <c r="B178" s="147"/>
      <c r="C178" s="146"/>
      <c r="D178" s="148"/>
      <c r="E178" s="149"/>
      <c r="F178" s="149"/>
      <c r="G178" s="21"/>
      <c r="H178" s="21"/>
      <c r="I178" s="21"/>
      <c r="J178" s="21"/>
      <c r="K178" s="21"/>
      <c r="L178" s="21"/>
      <c r="M178" s="21"/>
      <c r="N178" s="150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</row>
    <row r="179" ht="12.75" customHeight="1">
      <c r="A179" s="146"/>
      <c r="B179" s="147"/>
      <c r="C179" s="146"/>
      <c r="D179" s="148"/>
      <c r="E179" s="149"/>
      <c r="F179" s="149"/>
      <c r="G179" s="21"/>
      <c r="H179" s="21"/>
      <c r="I179" s="21"/>
      <c r="J179" s="21"/>
      <c r="K179" s="21"/>
      <c r="L179" s="21"/>
      <c r="M179" s="21"/>
      <c r="N179" s="150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</row>
    <row r="180" ht="12.75" customHeight="1">
      <c r="A180" s="146"/>
      <c r="B180" s="147"/>
      <c r="C180" s="146"/>
      <c r="D180" s="148"/>
      <c r="E180" s="149"/>
      <c r="F180" s="149"/>
      <c r="G180" s="21"/>
      <c r="H180" s="21"/>
      <c r="I180" s="21"/>
      <c r="J180" s="21"/>
      <c r="K180" s="21"/>
      <c r="L180" s="21"/>
      <c r="M180" s="21"/>
      <c r="N180" s="150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</row>
    <row r="181" ht="12.75" customHeight="1">
      <c r="A181" s="146"/>
      <c r="B181" s="147"/>
      <c r="C181" s="146"/>
      <c r="D181" s="148"/>
      <c r="E181" s="149"/>
      <c r="F181" s="149"/>
      <c r="G181" s="21"/>
      <c r="H181" s="21"/>
      <c r="I181" s="21"/>
      <c r="J181" s="21"/>
      <c r="K181" s="21"/>
      <c r="L181" s="21"/>
      <c r="M181" s="21"/>
      <c r="N181" s="150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</row>
    <row r="182" ht="12.75" customHeight="1">
      <c r="A182" s="146"/>
      <c r="B182" s="147"/>
      <c r="C182" s="146"/>
      <c r="D182" s="148"/>
      <c r="E182" s="149"/>
      <c r="F182" s="149"/>
      <c r="G182" s="21"/>
      <c r="H182" s="21"/>
      <c r="I182" s="21"/>
      <c r="J182" s="21"/>
      <c r="K182" s="21"/>
      <c r="L182" s="21"/>
      <c r="M182" s="21"/>
      <c r="N182" s="150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</row>
    <row r="183" ht="12.75" customHeight="1">
      <c r="A183" s="146"/>
      <c r="B183" s="147"/>
      <c r="C183" s="146"/>
      <c r="D183" s="148"/>
      <c r="E183" s="149"/>
      <c r="F183" s="149"/>
      <c r="G183" s="21"/>
      <c r="H183" s="21"/>
      <c r="I183" s="21"/>
      <c r="J183" s="21"/>
      <c r="K183" s="21"/>
      <c r="L183" s="21"/>
      <c r="M183" s="21"/>
      <c r="N183" s="150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</row>
    <row r="184" ht="12.75" customHeight="1">
      <c r="A184" s="146"/>
      <c r="B184" s="147"/>
      <c r="C184" s="146"/>
      <c r="D184" s="148"/>
      <c r="E184" s="149"/>
      <c r="F184" s="149"/>
      <c r="G184" s="21"/>
      <c r="H184" s="21"/>
      <c r="I184" s="21"/>
      <c r="J184" s="21"/>
      <c r="K184" s="21"/>
      <c r="L184" s="21"/>
      <c r="M184" s="21"/>
      <c r="N184" s="150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</row>
    <row r="185" ht="12.75" customHeight="1">
      <c r="A185" s="146"/>
      <c r="B185" s="147"/>
      <c r="C185" s="146"/>
      <c r="D185" s="148"/>
      <c r="E185" s="149"/>
      <c r="F185" s="149"/>
      <c r="G185" s="21"/>
      <c r="H185" s="21"/>
      <c r="I185" s="21"/>
      <c r="J185" s="21"/>
      <c r="K185" s="21"/>
      <c r="L185" s="21"/>
      <c r="M185" s="21"/>
      <c r="N185" s="150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</row>
    <row r="186" ht="12.75" customHeight="1">
      <c r="A186" s="146"/>
      <c r="B186" s="147"/>
      <c r="C186" s="146"/>
      <c r="D186" s="148"/>
      <c r="E186" s="149"/>
      <c r="F186" s="149"/>
      <c r="G186" s="21"/>
      <c r="H186" s="21"/>
      <c r="I186" s="21"/>
      <c r="J186" s="21"/>
      <c r="K186" s="21"/>
      <c r="L186" s="21"/>
      <c r="M186" s="21"/>
      <c r="N186" s="150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</row>
    <row r="187" ht="12.75" customHeight="1">
      <c r="A187" s="146"/>
      <c r="B187" s="147"/>
      <c r="C187" s="146"/>
      <c r="D187" s="148"/>
      <c r="E187" s="149"/>
      <c r="F187" s="149"/>
      <c r="G187" s="21"/>
      <c r="H187" s="21"/>
      <c r="I187" s="21"/>
      <c r="J187" s="21"/>
      <c r="K187" s="21"/>
      <c r="L187" s="21"/>
      <c r="M187" s="21"/>
      <c r="N187" s="150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</row>
    <row r="188" ht="12.75" customHeight="1">
      <c r="A188" s="146"/>
      <c r="B188" s="147"/>
      <c r="C188" s="146"/>
      <c r="D188" s="148"/>
      <c r="E188" s="149"/>
      <c r="F188" s="149"/>
      <c r="G188" s="21"/>
      <c r="H188" s="21"/>
      <c r="I188" s="21"/>
      <c r="J188" s="21"/>
      <c r="K188" s="21"/>
      <c r="L188" s="21"/>
      <c r="M188" s="21"/>
      <c r="N188" s="150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</row>
    <row r="189" ht="12.75" customHeight="1">
      <c r="A189" s="146"/>
      <c r="B189" s="147"/>
      <c r="C189" s="146"/>
      <c r="D189" s="148"/>
      <c r="E189" s="149"/>
      <c r="F189" s="149"/>
      <c r="G189" s="21"/>
      <c r="H189" s="21"/>
      <c r="I189" s="21"/>
      <c r="J189" s="21"/>
      <c r="K189" s="21"/>
      <c r="L189" s="21"/>
      <c r="M189" s="21"/>
      <c r="N189" s="150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</row>
    <row r="190" ht="12.75" customHeight="1">
      <c r="A190" s="146"/>
      <c r="B190" s="147"/>
      <c r="C190" s="146"/>
      <c r="D190" s="148"/>
      <c r="E190" s="149"/>
      <c r="F190" s="149"/>
      <c r="G190" s="21"/>
      <c r="H190" s="21"/>
      <c r="I190" s="21"/>
      <c r="J190" s="21"/>
      <c r="K190" s="21"/>
      <c r="L190" s="21"/>
      <c r="M190" s="21"/>
      <c r="N190" s="150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</row>
    <row r="191" ht="12.75" customHeight="1">
      <c r="A191" s="146"/>
      <c r="B191" s="147"/>
      <c r="C191" s="146"/>
      <c r="D191" s="148"/>
      <c r="E191" s="149"/>
      <c r="F191" s="149"/>
      <c r="G191" s="21"/>
      <c r="H191" s="21"/>
      <c r="I191" s="21"/>
      <c r="J191" s="21"/>
      <c r="K191" s="21"/>
      <c r="L191" s="21"/>
      <c r="M191" s="21"/>
      <c r="N191" s="150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</row>
    <row r="192" ht="12.75" customHeight="1">
      <c r="A192" s="146"/>
      <c r="B192" s="147"/>
      <c r="C192" s="146"/>
      <c r="D192" s="148"/>
      <c r="E192" s="149"/>
      <c r="F192" s="149"/>
      <c r="G192" s="21"/>
      <c r="H192" s="21"/>
      <c r="I192" s="21"/>
      <c r="J192" s="21"/>
      <c r="K192" s="21"/>
      <c r="L192" s="21"/>
      <c r="M192" s="21"/>
      <c r="N192" s="150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</row>
    <row r="193" ht="12.75" customHeight="1">
      <c r="A193" s="146"/>
      <c r="B193" s="147"/>
      <c r="C193" s="146"/>
      <c r="D193" s="148"/>
      <c r="E193" s="149"/>
      <c r="F193" s="149"/>
      <c r="G193" s="21"/>
      <c r="H193" s="21"/>
      <c r="I193" s="21"/>
      <c r="J193" s="21"/>
      <c r="K193" s="21"/>
      <c r="L193" s="21"/>
      <c r="M193" s="21"/>
      <c r="N193" s="150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</row>
    <row r="194" ht="12.75" customHeight="1">
      <c r="A194" s="146"/>
      <c r="B194" s="147"/>
      <c r="C194" s="146"/>
      <c r="D194" s="148"/>
      <c r="E194" s="149"/>
      <c r="F194" s="149"/>
      <c r="G194" s="21"/>
      <c r="H194" s="21"/>
      <c r="I194" s="21"/>
      <c r="J194" s="21"/>
      <c r="K194" s="21"/>
      <c r="L194" s="21"/>
      <c r="M194" s="21"/>
      <c r="N194" s="150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</row>
    <row r="195" ht="12.75" customHeight="1">
      <c r="A195" s="146"/>
      <c r="B195" s="147"/>
      <c r="C195" s="146"/>
      <c r="D195" s="148"/>
      <c r="E195" s="149"/>
      <c r="F195" s="149"/>
      <c r="G195" s="21"/>
      <c r="H195" s="21"/>
      <c r="I195" s="21"/>
      <c r="J195" s="21"/>
      <c r="K195" s="21"/>
      <c r="L195" s="21"/>
      <c r="M195" s="21"/>
      <c r="N195" s="150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</row>
    <row r="196" ht="12.75" customHeight="1">
      <c r="A196" s="146"/>
      <c r="B196" s="147"/>
      <c r="C196" s="146"/>
      <c r="D196" s="148"/>
      <c r="E196" s="149"/>
      <c r="F196" s="149"/>
      <c r="G196" s="21"/>
      <c r="H196" s="21"/>
      <c r="I196" s="21"/>
      <c r="J196" s="21"/>
      <c r="K196" s="21"/>
      <c r="L196" s="21"/>
      <c r="M196" s="21"/>
      <c r="N196" s="150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</row>
    <row r="197" ht="12.75" customHeight="1">
      <c r="A197" s="146"/>
      <c r="B197" s="147"/>
      <c r="C197" s="146"/>
      <c r="D197" s="148"/>
      <c r="E197" s="149"/>
      <c r="F197" s="149"/>
      <c r="G197" s="21"/>
      <c r="H197" s="21"/>
      <c r="I197" s="21"/>
      <c r="J197" s="21"/>
      <c r="K197" s="21"/>
      <c r="L197" s="21"/>
      <c r="M197" s="21"/>
      <c r="N197" s="150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</row>
    <row r="198" ht="12.75" customHeight="1">
      <c r="A198" s="146"/>
      <c r="B198" s="147"/>
      <c r="C198" s="146"/>
      <c r="D198" s="148"/>
      <c r="E198" s="149"/>
      <c r="F198" s="149"/>
      <c r="G198" s="21"/>
      <c r="H198" s="21"/>
      <c r="I198" s="21"/>
      <c r="J198" s="21"/>
      <c r="K198" s="21"/>
      <c r="L198" s="21"/>
      <c r="M198" s="21"/>
      <c r="N198" s="150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</row>
    <row r="199" ht="12.75" customHeight="1">
      <c r="A199" s="146"/>
      <c r="B199" s="147"/>
      <c r="C199" s="146"/>
      <c r="D199" s="148"/>
      <c r="E199" s="149"/>
      <c r="F199" s="149"/>
      <c r="G199" s="21"/>
      <c r="H199" s="21"/>
      <c r="I199" s="21"/>
      <c r="J199" s="21"/>
      <c r="K199" s="21"/>
      <c r="L199" s="21"/>
      <c r="M199" s="21"/>
      <c r="N199" s="150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</row>
    <row r="200" ht="12.75" customHeight="1">
      <c r="A200" s="146"/>
      <c r="B200" s="147"/>
      <c r="C200" s="146"/>
      <c r="D200" s="148"/>
      <c r="E200" s="149"/>
      <c r="F200" s="149"/>
      <c r="G200" s="21"/>
      <c r="H200" s="21"/>
      <c r="I200" s="21"/>
      <c r="J200" s="21"/>
      <c r="K200" s="21"/>
      <c r="L200" s="21"/>
      <c r="M200" s="21"/>
      <c r="N200" s="150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</row>
    <row r="201" ht="12.75" customHeight="1">
      <c r="A201" s="146"/>
      <c r="B201" s="147"/>
      <c r="C201" s="146"/>
      <c r="D201" s="148"/>
      <c r="E201" s="149"/>
      <c r="F201" s="149"/>
      <c r="G201" s="21"/>
      <c r="H201" s="21"/>
      <c r="I201" s="21"/>
      <c r="J201" s="21"/>
      <c r="K201" s="21"/>
      <c r="L201" s="21"/>
      <c r="M201" s="21"/>
      <c r="N201" s="150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</row>
    <row r="202" ht="12.75" customHeight="1">
      <c r="A202" s="146"/>
      <c r="B202" s="147"/>
      <c r="C202" s="146"/>
      <c r="D202" s="148"/>
      <c r="E202" s="149"/>
      <c r="F202" s="149"/>
      <c r="G202" s="21"/>
      <c r="H202" s="21"/>
      <c r="I202" s="21"/>
      <c r="J202" s="21"/>
      <c r="K202" s="21"/>
      <c r="L202" s="21"/>
      <c r="M202" s="21"/>
      <c r="N202" s="150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</row>
    <row r="203" ht="12.75" customHeight="1">
      <c r="A203" s="146"/>
      <c r="B203" s="147"/>
      <c r="C203" s="146"/>
      <c r="D203" s="148"/>
      <c r="E203" s="149"/>
      <c r="F203" s="149"/>
      <c r="G203" s="21"/>
      <c r="H203" s="21"/>
      <c r="I203" s="21"/>
      <c r="J203" s="21"/>
      <c r="K203" s="21"/>
      <c r="L203" s="21"/>
      <c r="M203" s="21"/>
      <c r="N203" s="150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</row>
    <row r="204" ht="12.75" customHeight="1">
      <c r="A204" s="146"/>
      <c r="B204" s="147"/>
      <c r="C204" s="146"/>
      <c r="D204" s="148"/>
      <c r="E204" s="149"/>
      <c r="F204" s="149"/>
      <c r="G204" s="21"/>
      <c r="H204" s="21"/>
      <c r="I204" s="21"/>
      <c r="J204" s="21"/>
      <c r="K204" s="21"/>
      <c r="L204" s="21"/>
      <c r="M204" s="21"/>
      <c r="N204" s="150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</row>
    <row r="205" ht="12.75" customHeight="1">
      <c r="A205" s="146"/>
      <c r="B205" s="147"/>
      <c r="C205" s="146"/>
      <c r="D205" s="148"/>
      <c r="E205" s="149"/>
      <c r="F205" s="149"/>
      <c r="G205" s="21"/>
      <c r="H205" s="21"/>
      <c r="I205" s="21"/>
      <c r="J205" s="21"/>
      <c r="K205" s="21"/>
      <c r="L205" s="21"/>
      <c r="M205" s="21"/>
      <c r="N205" s="150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</row>
    <row r="206" ht="12.75" customHeight="1">
      <c r="A206" s="146"/>
      <c r="B206" s="147"/>
      <c r="C206" s="146"/>
      <c r="D206" s="148"/>
      <c r="E206" s="149"/>
      <c r="F206" s="149"/>
      <c r="G206" s="21"/>
      <c r="H206" s="21"/>
      <c r="I206" s="21"/>
      <c r="J206" s="21"/>
      <c r="K206" s="21"/>
      <c r="L206" s="21"/>
      <c r="M206" s="21"/>
      <c r="N206" s="150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</row>
    <row r="207" ht="12.75" customHeight="1">
      <c r="A207" s="146"/>
      <c r="B207" s="147"/>
      <c r="C207" s="146"/>
      <c r="D207" s="148"/>
      <c r="E207" s="149"/>
      <c r="F207" s="149"/>
      <c r="G207" s="21"/>
      <c r="H207" s="21"/>
      <c r="I207" s="21"/>
      <c r="J207" s="21"/>
      <c r="K207" s="21"/>
      <c r="L207" s="21"/>
      <c r="M207" s="21"/>
      <c r="N207" s="150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</row>
    <row r="208" ht="12.75" customHeight="1">
      <c r="A208" s="146"/>
      <c r="B208" s="147"/>
      <c r="C208" s="146"/>
      <c r="D208" s="148"/>
      <c r="E208" s="149"/>
      <c r="F208" s="149"/>
      <c r="G208" s="21"/>
      <c r="H208" s="21"/>
      <c r="I208" s="21"/>
      <c r="J208" s="21"/>
      <c r="K208" s="21"/>
      <c r="L208" s="21"/>
      <c r="M208" s="21"/>
      <c r="N208" s="150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</row>
    <row r="209" ht="12.75" customHeight="1">
      <c r="A209" s="146"/>
      <c r="B209" s="147"/>
      <c r="C209" s="146"/>
      <c r="D209" s="148"/>
      <c r="E209" s="149"/>
      <c r="F209" s="149"/>
      <c r="G209" s="21"/>
      <c r="H209" s="21"/>
      <c r="I209" s="21"/>
      <c r="J209" s="21"/>
      <c r="K209" s="21"/>
      <c r="L209" s="21"/>
      <c r="M209" s="21"/>
      <c r="N209" s="150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</row>
    <row r="210" ht="12.75" customHeight="1">
      <c r="A210" s="146"/>
      <c r="B210" s="147"/>
      <c r="C210" s="146"/>
      <c r="D210" s="148"/>
      <c r="E210" s="149"/>
      <c r="F210" s="149"/>
      <c r="G210" s="21"/>
      <c r="H210" s="21"/>
      <c r="I210" s="21"/>
      <c r="J210" s="21"/>
      <c r="K210" s="21"/>
      <c r="L210" s="21"/>
      <c r="M210" s="21"/>
      <c r="N210" s="150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</row>
    <row r="211" ht="12.75" customHeight="1">
      <c r="A211" s="146"/>
      <c r="B211" s="147"/>
      <c r="C211" s="146"/>
      <c r="D211" s="148"/>
      <c r="E211" s="149"/>
      <c r="F211" s="149"/>
      <c r="G211" s="21"/>
      <c r="H211" s="21"/>
      <c r="I211" s="21"/>
      <c r="J211" s="21"/>
      <c r="K211" s="21"/>
      <c r="L211" s="21"/>
      <c r="M211" s="21"/>
      <c r="N211" s="150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</row>
    <row r="212" ht="12.75" customHeight="1">
      <c r="A212" s="146"/>
      <c r="B212" s="147"/>
      <c r="C212" s="146"/>
      <c r="D212" s="148"/>
      <c r="E212" s="149"/>
      <c r="F212" s="149"/>
      <c r="G212" s="21"/>
      <c r="H212" s="21"/>
      <c r="I212" s="21"/>
      <c r="J212" s="21"/>
      <c r="K212" s="21"/>
      <c r="L212" s="21"/>
      <c r="M212" s="21"/>
      <c r="N212" s="150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</row>
    <row r="213" ht="12.75" customHeight="1">
      <c r="A213" s="146"/>
      <c r="B213" s="147"/>
      <c r="C213" s="146"/>
      <c r="D213" s="148"/>
      <c r="E213" s="149"/>
      <c r="F213" s="149"/>
      <c r="G213" s="21"/>
      <c r="H213" s="21"/>
      <c r="I213" s="21"/>
      <c r="J213" s="21"/>
      <c r="K213" s="21"/>
      <c r="L213" s="21"/>
      <c r="M213" s="21"/>
      <c r="N213" s="150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</row>
    <row r="214" ht="12.75" customHeight="1">
      <c r="A214" s="146"/>
      <c r="B214" s="147"/>
      <c r="C214" s="146"/>
      <c r="D214" s="148"/>
      <c r="E214" s="149"/>
      <c r="F214" s="149"/>
      <c r="G214" s="21"/>
      <c r="H214" s="21"/>
      <c r="I214" s="21"/>
      <c r="J214" s="21"/>
      <c r="K214" s="21"/>
      <c r="L214" s="21"/>
      <c r="M214" s="21"/>
      <c r="N214" s="150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</row>
    <row r="215" ht="12.75" customHeight="1">
      <c r="A215" s="146"/>
      <c r="B215" s="147"/>
      <c r="C215" s="146"/>
      <c r="D215" s="148"/>
      <c r="E215" s="149"/>
      <c r="F215" s="149"/>
      <c r="G215" s="21"/>
      <c r="H215" s="21"/>
      <c r="I215" s="21"/>
      <c r="J215" s="21"/>
      <c r="K215" s="21"/>
      <c r="L215" s="21"/>
      <c r="M215" s="21"/>
      <c r="N215" s="150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</row>
    <row r="216" ht="12.75" customHeight="1">
      <c r="A216" s="146"/>
      <c r="B216" s="147"/>
      <c r="C216" s="146"/>
      <c r="D216" s="148"/>
      <c r="E216" s="149"/>
      <c r="F216" s="149"/>
      <c r="G216" s="21"/>
      <c r="H216" s="21"/>
      <c r="I216" s="21"/>
      <c r="J216" s="21"/>
      <c r="K216" s="21"/>
      <c r="L216" s="21"/>
      <c r="M216" s="21"/>
      <c r="N216" s="150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</row>
    <row r="217" ht="12.75" customHeight="1">
      <c r="A217" s="146"/>
      <c r="B217" s="147"/>
      <c r="C217" s="146"/>
      <c r="D217" s="148"/>
      <c r="E217" s="149"/>
      <c r="F217" s="149"/>
      <c r="G217" s="21"/>
      <c r="H217" s="21"/>
      <c r="I217" s="21"/>
      <c r="J217" s="21"/>
      <c r="K217" s="21"/>
      <c r="L217" s="21"/>
      <c r="M217" s="21"/>
      <c r="N217" s="150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</row>
    <row r="218" ht="12.75" customHeight="1">
      <c r="A218" s="146"/>
      <c r="B218" s="147"/>
      <c r="C218" s="146"/>
      <c r="D218" s="148"/>
      <c r="E218" s="149"/>
      <c r="F218" s="149"/>
      <c r="G218" s="21"/>
      <c r="H218" s="21"/>
      <c r="I218" s="21"/>
      <c r="J218" s="21"/>
      <c r="K218" s="21"/>
      <c r="L218" s="21"/>
      <c r="M218" s="21"/>
      <c r="N218" s="150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</row>
    <row r="219" ht="12.75" customHeight="1">
      <c r="A219" s="146"/>
      <c r="B219" s="147"/>
      <c r="C219" s="146"/>
      <c r="D219" s="148"/>
      <c r="E219" s="149"/>
      <c r="F219" s="149"/>
      <c r="G219" s="21"/>
      <c r="H219" s="21"/>
      <c r="I219" s="21"/>
      <c r="J219" s="21"/>
      <c r="K219" s="21"/>
      <c r="L219" s="21"/>
      <c r="M219" s="21"/>
      <c r="N219" s="150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</row>
    <row r="220" ht="12.75" customHeight="1">
      <c r="A220" s="146"/>
      <c r="B220" s="147"/>
      <c r="C220" s="146"/>
      <c r="D220" s="148"/>
      <c r="E220" s="149"/>
      <c r="F220" s="149"/>
      <c r="G220" s="21"/>
      <c r="H220" s="21"/>
      <c r="I220" s="21"/>
      <c r="J220" s="21"/>
      <c r="K220" s="21"/>
      <c r="L220" s="21"/>
      <c r="M220" s="21"/>
      <c r="N220" s="150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</row>
    <row r="221" ht="12.75" customHeight="1">
      <c r="A221" s="146"/>
      <c r="B221" s="147"/>
      <c r="C221" s="146"/>
      <c r="D221" s="148"/>
      <c r="E221" s="149"/>
      <c r="F221" s="149"/>
      <c r="G221" s="21"/>
      <c r="H221" s="21"/>
      <c r="I221" s="21"/>
      <c r="J221" s="21"/>
      <c r="K221" s="21"/>
      <c r="L221" s="21"/>
      <c r="M221" s="21"/>
      <c r="N221" s="150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</row>
    <row r="222" ht="12.75" customHeight="1">
      <c r="A222" s="146"/>
      <c r="B222" s="147"/>
      <c r="C222" s="146"/>
      <c r="D222" s="148"/>
      <c r="E222" s="149"/>
      <c r="F222" s="149"/>
      <c r="G222" s="21"/>
      <c r="H222" s="21"/>
      <c r="I222" s="21"/>
      <c r="J222" s="21"/>
      <c r="K222" s="21"/>
      <c r="L222" s="21"/>
      <c r="M222" s="21"/>
      <c r="N222" s="150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</row>
    <row r="223" ht="12.75" customHeight="1">
      <c r="A223" s="146"/>
      <c r="B223" s="147"/>
      <c r="C223" s="146"/>
      <c r="D223" s="148"/>
      <c r="E223" s="149"/>
      <c r="F223" s="149"/>
      <c r="G223" s="21"/>
      <c r="H223" s="21"/>
      <c r="I223" s="21"/>
      <c r="J223" s="21"/>
      <c r="K223" s="21"/>
      <c r="L223" s="21"/>
      <c r="M223" s="21"/>
      <c r="N223" s="150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</row>
    <row r="224" ht="12.75" customHeight="1">
      <c r="A224" s="146"/>
      <c r="B224" s="147"/>
      <c r="C224" s="146"/>
      <c r="D224" s="148"/>
      <c r="E224" s="149"/>
      <c r="F224" s="149"/>
      <c r="G224" s="21"/>
      <c r="H224" s="21"/>
      <c r="I224" s="21"/>
      <c r="J224" s="21"/>
      <c r="K224" s="21"/>
      <c r="L224" s="21"/>
      <c r="M224" s="21"/>
      <c r="N224" s="150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</row>
    <row r="225" ht="12.75" customHeight="1">
      <c r="A225" s="146"/>
      <c r="B225" s="147"/>
      <c r="C225" s="146"/>
      <c r="D225" s="148"/>
      <c r="E225" s="149"/>
      <c r="F225" s="149"/>
      <c r="G225" s="21"/>
      <c r="H225" s="21"/>
      <c r="I225" s="21"/>
      <c r="J225" s="21"/>
      <c r="K225" s="21"/>
      <c r="L225" s="21"/>
      <c r="M225" s="21"/>
      <c r="N225" s="150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</row>
    <row r="226" ht="12.75" customHeight="1">
      <c r="A226" s="146"/>
      <c r="B226" s="147"/>
      <c r="C226" s="146"/>
      <c r="D226" s="148"/>
      <c r="E226" s="149"/>
      <c r="F226" s="149"/>
      <c r="G226" s="21"/>
      <c r="H226" s="21"/>
      <c r="I226" s="21"/>
      <c r="J226" s="21"/>
      <c r="K226" s="21"/>
      <c r="L226" s="21"/>
      <c r="M226" s="21"/>
      <c r="N226" s="150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</row>
    <row r="227" ht="12.75" customHeight="1">
      <c r="A227" s="146"/>
      <c r="B227" s="147"/>
      <c r="C227" s="146"/>
      <c r="D227" s="148"/>
      <c r="E227" s="149"/>
      <c r="F227" s="149"/>
      <c r="G227" s="21"/>
      <c r="H227" s="21"/>
      <c r="I227" s="21"/>
      <c r="J227" s="21"/>
      <c r="K227" s="21"/>
      <c r="L227" s="21"/>
      <c r="M227" s="21"/>
      <c r="N227" s="150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</row>
    <row r="228" ht="12.75" customHeight="1">
      <c r="A228" s="146"/>
      <c r="B228" s="147"/>
      <c r="C228" s="146"/>
      <c r="D228" s="148"/>
      <c r="E228" s="149"/>
      <c r="F228" s="149"/>
      <c r="G228" s="21"/>
      <c r="H228" s="21"/>
      <c r="I228" s="21"/>
      <c r="J228" s="21"/>
      <c r="K228" s="21"/>
      <c r="L228" s="21"/>
      <c r="M228" s="21"/>
      <c r="N228" s="150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</row>
    <row r="229" ht="12.75" customHeight="1">
      <c r="A229" s="146"/>
      <c r="B229" s="147"/>
      <c r="C229" s="146"/>
      <c r="D229" s="148"/>
      <c r="E229" s="149"/>
      <c r="F229" s="149"/>
      <c r="G229" s="21"/>
      <c r="H229" s="21"/>
      <c r="I229" s="21"/>
      <c r="J229" s="21"/>
      <c r="K229" s="21"/>
      <c r="L229" s="21"/>
      <c r="M229" s="21"/>
      <c r="N229" s="150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</row>
    <row r="230" ht="12.75" customHeight="1">
      <c r="A230" s="146"/>
      <c r="B230" s="147"/>
      <c r="C230" s="146"/>
      <c r="D230" s="148"/>
      <c r="E230" s="149"/>
      <c r="F230" s="149"/>
      <c r="G230" s="21"/>
      <c r="H230" s="21"/>
      <c r="I230" s="21"/>
      <c r="J230" s="21"/>
      <c r="K230" s="21"/>
      <c r="L230" s="21"/>
      <c r="M230" s="21"/>
      <c r="N230" s="150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</row>
    <row r="231" ht="12.75" customHeight="1">
      <c r="A231" s="146"/>
      <c r="B231" s="147"/>
      <c r="C231" s="146"/>
      <c r="D231" s="148"/>
      <c r="E231" s="149"/>
      <c r="F231" s="149"/>
      <c r="G231" s="21"/>
      <c r="H231" s="21"/>
      <c r="I231" s="21"/>
      <c r="J231" s="21"/>
      <c r="K231" s="21"/>
      <c r="L231" s="21"/>
      <c r="M231" s="21"/>
      <c r="N231" s="150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</row>
    <row r="232" ht="12.75" customHeight="1">
      <c r="A232" s="146"/>
      <c r="B232" s="147"/>
      <c r="C232" s="146"/>
      <c r="D232" s="148"/>
      <c r="E232" s="149"/>
      <c r="F232" s="149"/>
      <c r="G232" s="21"/>
      <c r="H232" s="21"/>
      <c r="I232" s="21"/>
      <c r="J232" s="21"/>
      <c r="K232" s="21"/>
      <c r="L232" s="21"/>
      <c r="M232" s="21"/>
      <c r="N232" s="150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</row>
    <row r="233" ht="12.75" customHeight="1">
      <c r="A233" s="146"/>
      <c r="B233" s="147"/>
      <c r="C233" s="146"/>
      <c r="D233" s="148"/>
      <c r="E233" s="149"/>
      <c r="F233" s="149"/>
      <c r="G233" s="21"/>
      <c r="H233" s="21"/>
      <c r="I233" s="21"/>
      <c r="J233" s="21"/>
      <c r="K233" s="21"/>
      <c r="L233" s="21"/>
      <c r="M233" s="21"/>
      <c r="N233" s="150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</row>
    <row r="234" ht="12.75" customHeight="1">
      <c r="A234" s="146"/>
      <c r="B234" s="147"/>
      <c r="C234" s="146"/>
      <c r="D234" s="148"/>
      <c r="E234" s="149"/>
      <c r="F234" s="149"/>
      <c r="G234" s="21"/>
      <c r="H234" s="21"/>
      <c r="I234" s="21"/>
      <c r="J234" s="21"/>
      <c r="K234" s="21"/>
      <c r="L234" s="21"/>
      <c r="M234" s="21"/>
      <c r="N234" s="150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</row>
    <row r="235" ht="12.75" customHeight="1">
      <c r="A235" s="146"/>
      <c r="B235" s="147"/>
      <c r="C235" s="146"/>
      <c r="D235" s="148"/>
      <c r="E235" s="149"/>
      <c r="F235" s="149"/>
      <c r="G235" s="21"/>
      <c r="H235" s="21"/>
      <c r="I235" s="21"/>
      <c r="J235" s="21"/>
      <c r="K235" s="21"/>
      <c r="L235" s="21"/>
      <c r="M235" s="21"/>
      <c r="N235" s="150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</row>
    <row r="236" ht="12.75" customHeight="1">
      <c r="A236" s="146"/>
      <c r="B236" s="147"/>
      <c r="C236" s="146"/>
      <c r="D236" s="148"/>
      <c r="E236" s="149"/>
      <c r="F236" s="149"/>
      <c r="G236" s="21"/>
      <c r="H236" s="21"/>
      <c r="I236" s="21"/>
      <c r="J236" s="21"/>
      <c r="K236" s="21"/>
      <c r="L236" s="21"/>
      <c r="M236" s="21"/>
      <c r="N236" s="150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</row>
    <row r="237" ht="12.75" customHeight="1">
      <c r="A237" s="146"/>
      <c r="B237" s="147"/>
      <c r="C237" s="146"/>
      <c r="D237" s="148"/>
      <c r="E237" s="149"/>
      <c r="F237" s="149"/>
      <c r="G237" s="21"/>
      <c r="H237" s="21"/>
      <c r="I237" s="21"/>
      <c r="J237" s="21"/>
      <c r="K237" s="21"/>
      <c r="L237" s="21"/>
      <c r="M237" s="21"/>
      <c r="N237" s="150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</row>
    <row r="238" ht="12.75" customHeight="1">
      <c r="A238" s="146"/>
      <c r="B238" s="147"/>
      <c r="C238" s="146"/>
      <c r="D238" s="148"/>
      <c r="E238" s="149"/>
      <c r="F238" s="149"/>
      <c r="G238" s="21"/>
      <c r="H238" s="21"/>
      <c r="I238" s="21"/>
      <c r="J238" s="21"/>
      <c r="K238" s="21"/>
      <c r="L238" s="21"/>
      <c r="M238" s="21"/>
      <c r="N238" s="150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</row>
    <row r="239" ht="12.75" customHeight="1">
      <c r="A239" s="146"/>
      <c r="B239" s="147"/>
      <c r="C239" s="146"/>
      <c r="D239" s="148"/>
      <c r="E239" s="149"/>
      <c r="F239" s="149"/>
      <c r="G239" s="21"/>
      <c r="H239" s="21"/>
      <c r="I239" s="21"/>
      <c r="J239" s="21"/>
      <c r="K239" s="21"/>
      <c r="L239" s="21"/>
      <c r="M239" s="21"/>
      <c r="N239" s="150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</row>
    <row r="240" ht="12.75" customHeight="1">
      <c r="A240" s="146"/>
      <c r="B240" s="147"/>
      <c r="C240" s="146"/>
      <c r="D240" s="148"/>
      <c r="E240" s="149"/>
      <c r="F240" s="149"/>
      <c r="G240" s="21"/>
      <c r="H240" s="21"/>
      <c r="I240" s="21"/>
      <c r="J240" s="21"/>
      <c r="K240" s="21"/>
      <c r="L240" s="21"/>
      <c r="M240" s="21"/>
      <c r="N240" s="150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</row>
    <row r="241" ht="12.75" customHeight="1">
      <c r="A241" s="146"/>
      <c r="B241" s="147"/>
      <c r="C241" s="146"/>
      <c r="D241" s="148"/>
      <c r="E241" s="149"/>
      <c r="F241" s="149"/>
      <c r="G241" s="21"/>
      <c r="H241" s="21"/>
      <c r="I241" s="21"/>
      <c r="J241" s="21"/>
      <c r="K241" s="21"/>
      <c r="L241" s="21"/>
      <c r="M241" s="21"/>
      <c r="N241" s="150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</row>
    <row r="242" ht="12.75" customHeight="1">
      <c r="A242" s="146"/>
      <c r="B242" s="147"/>
      <c r="C242" s="146"/>
      <c r="D242" s="148"/>
      <c r="E242" s="149"/>
      <c r="F242" s="149"/>
      <c r="G242" s="21"/>
      <c r="H242" s="21"/>
      <c r="I242" s="21"/>
      <c r="J242" s="21"/>
      <c r="K242" s="21"/>
      <c r="L242" s="21"/>
      <c r="M242" s="21"/>
      <c r="N242" s="150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</row>
    <row r="243" ht="12.75" customHeight="1">
      <c r="A243" s="146"/>
      <c r="B243" s="147"/>
      <c r="C243" s="146"/>
      <c r="D243" s="148"/>
      <c r="E243" s="149"/>
      <c r="F243" s="149"/>
      <c r="G243" s="21"/>
      <c r="H243" s="21"/>
      <c r="I243" s="21"/>
      <c r="J243" s="21"/>
      <c r="K243" s="21"/>
      <c r="L243" s="21"/>
      <c r="M243" s="21"/>
      <c r="N243" s="150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</row>
    <row r="244" ht="12.75" customHeight="1">
      <c r="A244" s="146"/>
      <c r="B244" s="147"/>
      <c r="C244" s="146"/>
      <c r="D244" s="148"/>
      <c r="E244" s="149"/>
      <c r="F244" s="149"/>
      <c r="G244" s="21"/>
      <c r="H244" s="21"/>
      <c r="I244" s="21"/>
      <c r="J244" s="21"/>
      <c r="K244" s="21"/>
      <c r="L244" s="21"/>
      <c r="M244" s="21"/>
      <c r="N244" s="150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</row>
    <row r="245" ht="12.75" customHeight="1">
      <c r="A245" s="146"/>
      <c r="B245" s="147"/>
      <c r="C245" s="146"/>
      <c r="D245" s="148"/>
      <c r="E245" s="149"/>
      <c r="F245" s="149"/>
      <c r="G245" s="21"/>
      <c r="H245" s="21"/>
      <c r="I245" s="21"/>
      <c r="J245" s="21"/>
      <c r="K245" s="21"/>
      <c r="L245" s="21"/>
      <c r="M245" s="21"/>
      <c r="N245" s="150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</row>
    <row r="246" ht="12.75" customHeight="1">
      <c r="A246" s="146"/>
      <c r="B246" s="147"/>
      <c r="C246" s="146"/>
      <c r="D246" s="148"/>
      <c r="E246" s="149"/>
      <c r="F246" s="149"/>
      <c r="G246" s="21"/>
      <c r="H246" s="21"/>
      <c r="I246" s="21"/>
      <c r="J246" s="21"/>
      <c r="K246" s="21"/>
      <c r="L246" s="21"/>
      <c r="M246" s="21"/>
      <c r="N246" s="150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</row>
    <row r="247" ht="12.75" customHeight="1">
      <c r="A247" s="146"/>
      <c r="B247" s="147"/>
      <c r="C247" s="146"/>
      <c r="D247" s="148"/>
      <c r="E247" s="149"/>
      <c r="F247" s="149"/>
      <c r="G247" s="21"/>
      <c r="H247" s="21"/>
      <c r="I247" s="21"/>
      <c r="J247" s="21"/>
      <c r="K247" s="21"/>
      <c r="L247" s="21"/>
      <c r="M247" s="21"/>
      <c r="N247" s="150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</row>
    <row r="248" ht="12.75" customHeight="1">
      <c r="A248" s="146"/>
      <c r="B248" s="147"/>
      <c r="C248" s="146"/>
      <c r="D248" s="148"/>
      <c r="E248" s="149"/>
      <c r="F248" s="149"/>
      <c r="G248" s="21"/>
      <c r="H248" s="21"/>
      <c r="I248" s="21"/>
      <c r="J248" s="21"/>
      <c r="K248" s="21"/>
      <c r="L248" s="21"/>
      <c r="M248" s="21"/>
      <c r="N248" s="150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</row>
    <row r="249" ht="12.75" customHeight="1">
      <c r="A249" s="146"/>
      <c r="B249" s="147"/>
      <c r="C249" s="146"/>
      <c r="D249" s="148"/>
      <c r="E249" s="149"/>
      <c r="F249" s="149"/>
      <c r="G249" s="21"/>
      <c r="H249" s="21"/>
      <c r="I249" s="21"/>
      <c r="J249" s="21"/>
      <c r="K249" s="21"/>
      <c r="L249" s="21"/>
      <c r="M249" s="21"/>
      <c r="N249" s="150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</row>
    <row r="250" ht="12.75" customHeight="1">
      <c r="A250" s="146"/>
      <c r="B250" s="147"/>
      <c r="C250" s="146"/>
      <c r="D250" s="148"/>
      <c r="E250" s="149"/>
      <c r="F250" s="149"/>
      <c r="G250" s="21"/>
      <c r="H250" s="21"/>
      <c r="I250" s="21"/>
      <c r="J250" s="21"/>
      <c r="K250" s="21"/>
      <c r="L250" s="21"/>
      <c r="M250" s="21"/>
      <c r="N250" s="150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</row>
    <row r="251" ht="12.75" customHeight="1">
      <c r="A251" s="146"/>
      <c r="B251" s="147"/>
      <c r="C251" s="146"/>
      <c r="D251" s="148"/>
      <c r="E251" s="149"/>
      <c r="F251" s="149"/>
      <c r="G251" s="21"/>
      <c r="H251" s="21"/>
      <c r="I251" s="21"/>
      <c r="J251" s="21"/>
      <c r="K251" s="21"/>
      <c r="L251" s="21"/>
      <c r="M251" s="21"/>
      <c r="N251" s="150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</row>
    <row r="252" ht="12.75" customHeight="1">
      <c r="A252" s="146"/>
      <c r="B252" s="147"/>
      <c r="C252" s="146"/>
      <c r="D252" s="148"/>
      <c r="E252" s="149"/>
      <c r="F252" s="149"/>
      <c r="G252" s="21"/>
      <c r="H252" s="21"/>
      <c r="I252" s="21"/>
      <c r="J252" s="21"/>
      <c r="K252" s="21"/>
      <c r="L252" s="21"/>
      <c r="M252" s="21"/>
      <c r="N252" s="150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</row>
    <row r="253" ht="12.75" customHeight="1">
      <c r="A253" s="146"/>
      <c r="B253" s="147"/>
      <c r="C253" s="146"/>
      <c r="D253" s="148"/>
      <c r="E253" s="149"/>
      <c r="F253" s="149"/>
      <c r="G253" s="21"/>
      <c r="H253" s="21"/>
      <c r="I253" s="21"/>
      <c r="J253" s="21"/>
      <c r="K253" s="21"/>
      <c r="L253" s="21"/>
      <c r="M253" s="21"/>
      <c r="N253" s="150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</row>
    <row r="254" ht="12.75" customHeight="1">
      <c r="A254" s="146"/>
      <c r="B254" s="147"/>
      <c r="C254" s="146"/>
      <c r="D254" s="148"/>
      <c r="E254" s="149"/>
      <c r="F254" s="149"/>
      <c r="G254" s="21"/>
      <c r="H254" s="21"/>
      <c r="I254" s="21"/>
      <c r="J254" s="21"/>
      <c r="K254" s="21"/>
      <c r="L254" s="21"/>
      <c r="M254" s="21"/>
      <c r="N254" s="150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</row>
    <row r="255" ht="12.75" customHeight="1">
      <c r="A255" s="146"/>
      <c r="B255" s="147"/>
      <c r="C255" s="146"/>
      <c r="D255" s="148"/>
      <c r="E255" s="149"/>
      <c r="F255" s="149"/>
      <c r="G255" s="21"/>
      <c r="H255" s="21"/>
      <c r="I255" s="21"/>
      <c r="J255" s="21"/>
      <c r="K255" s="21"/>
      <c r="L255" s="21"/>
      <c r="M255" s="21"/>
      <c r="N255" s="150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</row>
    <row r="256" ht="12.75" customHeight="1">
      <c r="A256" s="146"/>
      <c r="B256" s="147"/>
      <c r="C256" s="146"/>
      <c r="D256" s="148"/>
      <c r="E256" s="149"/>
      <c r="F256" s="149"/>
      <c r="G256" s="21"/>
      <c r="H256" s="21"/>
      <c r="I256" s="21"/>
      <c r="J256" s="21"/>
      <c r="K256" s="21"/>
      <c r="L256" s="21"/>
      <c r="M256" s="21"/>
      <c r="N256" s="150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</row>
    <row r="257" ht="12.75" customHeight="1">
      <c r="A257" s="146"/>
      <c r="B257" s="147"/>
      <c r="C257" s="146"/>
      <c r="D257" s="148"/>
      <c r="E257" s="149"/>
      <c r="F257" s="149"/>
      <c r="G257" s="21"/>
      <c r="H257" s="21"/>
      <c r="I257" s="21"/>
      <c r="J257" s="21"/>
      <c r="K257" s="21"/>
      <c r="L257" s="21"/>
      <c r="M257" s="21"/>
      <c r="N257" s="150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</row>
    <row r="258" ht="12.75" customHeight="1">
      <c r="A258" s="146"/>
      <c r="B258" s="147"/>
      <c r="C258" s="146"/>
      <c r="D258" s="148"/>
      <c r="E258" s="149"/>
      <c r="F258" s="149"/>
      <c r="G258" s="21"/>
      <c r="H258" s="21"/>
      <c r="I258" s="21"/>
      <c r="J258" s="21"/>
      <c r="K258" s="21"/>
      <c r="L258" s="21"/>
      <c r="M258" s="21"/>
      <c r="N258" s="150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</row>
    <row r="259" ht="12.75" customHeight="1">
      <c r="A259" s="146"/>
      <c r="B259" s="147"/>
      <c r="C259" s="146"/>
      <c r="D259" s="148"/>
      <c r="E259" s="149"/>
      <c r="F259" s="149"/>
      <c r="G259" s="21"/>
      <c r="H259" s="21"/>
      <c r="I259" s="21"/>
      <c r="J259" s="21"/>
      <c r="K259" s="21"/>
      <c r="L259" s="21"/>
      <c r="M259" s="21"/>
      <c r="N259" s="150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</row>
    <row r="260" ht="12.75" customHeight="1">
      <c r="A260" s="146"/>
      <c r="B260" s="147"/>
      <c r="C260" s="146"/>
      <c r="D260" s="148"/>
      <c r="E260" s="149"/>
      <c r="F260" s="149"/>
      <c r="G260" s="21"/>
      <c r="H260" s="21"/>
      <c r="I260" s="21"/>
      <c r="J260" s="21"/>
      <c r="K260" s="21"/>
      <c r="L260" s="21"/>
      <c r="M260" s="21"/>
      <c r="N260" s="150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</row>
    <row r="261" ht="12.75" customHeight="1">
      <c r="A261" s="146"/>
      <c r="B261" s="147"/>
      <c r="C261" s="146"/>
      <c r="D261" s="148"/>
      <c r="E261" s="149"/>
      <c r="F261" s="149"/>
      <c r="G261" s="21"/>
      <c r="H261" s="21"/>
      <c r="I261" s="21"/>
      <c r="J261" s="21"/>
      <c r="K261" s="21"/>
      <c r="L261" s="21"/>
      <c r="M261" s="21"/>
      <c r="N261" s="150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</row>
    <row r="262" ht="12.75" customHeight="1">
      <c r="A262" s="146"/>
      <c r="B262" s="147"/>
      <c r="C262" s="146"/>
      <c r="D262" s="148"/>
      <c r="E262" s="149"/>
      <c r="F262" s="149"/>
      <c r="G262" s="21"/>
      <c r="H262" s="21"/>
      <c r="I262" s="21"/>
      <c r="J262" s="21"/>
      <c r="K262" s="21"/>
      <c r="L262" s="21"/>
      <c r="M262" s="21"/>
      <c r="N262" s="150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</row>
    <row r="263" ht="12.75" customHeight="1">
      <c r="A263" s="146"/>
      <c r="B263" s="147"/>
      <c r="C263" s="146"/>
      <c r="D263" s="148"/>
      <c r="E263" s="149"/>
      <c r="F263" s="149"/>
      <c r="G263" s="21"/>
      <c r="H263" s="21"/>
      <c r="I263" s="21"/>
      <c r="J263" s="21"/>
      <c r="K263" s="21"/>
      <c r="L263" s="21"/>
      <c r="M263" s="21"/>
      <c r="N263" s="150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</row>
    <row r="264" ht="12.75" customHeight="1">
      <c r="A264" s="146"/>
      <c r="B264" s="147"/>
      <c r="C264" s="146"/>
      <c r="D264" s="148"/>
      <c r="E264" s="149"/>
      <c r="F264" s="149"/>
      <c r="G264" s="21"/>
      <c r="H264" s="21"/>
      <c r="I264" s="21"/>
      <c r="J264" s="21"/>
      <c r="K264" s="21"/>
      <c r="L264" s="21"/>
      <c r="M264" s="21"/>
      <c r="N264" s="150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</row>
    <row r="265" ht="12.75" customHeight="1">
      <c r="A265" s="146"/>
      <c r="B265" s="147"/>
      <c r="C265" s="146"/>
      <c r="D265" s="148"/>
      <c r="E265" s="149"/>
      <c r="F265" s="149"/>
      <c r="G265" s="21"/>
      <c r="H265" s="21"/>
      <c r="I265" s="21"/>
      <c r="J265" s="21"/>
      <c r="K265" s="21"/>
      <c r="L265" s="21"/>
      <c r="M265" s="21"/>
      <c r="N265" s="150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</row>
    <row r="266" ht="12.75" customHeight="1">
      <c r="A266" s="146"/>
      <c r="B266" s="147"/>
      <c r="C266" s="146"/>
      <c r="D266" s="148"/>
      <c r="E266" s="149"/>
      <c r="F266" s="149"/>
      <c r="G266" s="21"/>
      <c r="H266" s="21"/>
      <c r="I266" s="21"/>
      <c r="J266" s="21"/>
      <c r="K266" s="21"/>
      <c r="L266" s="21"/>
      <c r="M266" s="21"/>
      <c r="N266" s="150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</row>
    <row r="267" ht="12.75" customHeight="1">
      <c r="A267" s="146"/>
      <c r="B267" s="147"/>
      <c r="C267" s="146"/>
      <c r="D267" s="148"/>
      <c r="E267" s="149"/>
      <c r="F267" s="149"/>
      <c r="G267" s="21"/>
      <c r="H267" s="21"/>
      <c r="I267" s="21"/>
      <c r="J267" s="21"/>
      <c r="K267" s="21"/>
      <c r="L267" s="21"/>
      <c r="M267" s="21"/>
      <c r="N267" s="150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</row>
    <row r="268" ht="12.75" customHeight="1">
      <c r="A268" s="146"/>
      <c r="B268" s="147"/>
      <c r="C268" s="146"/>
      <c r="D268" s="148"/>
      <c r="E268" s="149"/>
      <c r="F268" s="149"/>
      <c r="G268" s="21"/>
      <c r="H268" s="21"/>
      <c r="I268" s="21"/>
      <c r="J268" s="21"/>
      <c r="K268" s="21"/>
      <c r="L268" s="21"/>
      <c r="M268" s="21"/>
      <c r="N268" s="150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</row>
    <row r="269" ht="12.75" customHeight="1">
      <c r="A269" s="146"/>
      <c r="B269" s="147"/>
      <c r="C269" s="146"/>
      <c r="D269" s="148"/>
      <c r="E269" s="149"/>
      <c r="F269" s="149"/>
      <c r="G269" s="21"/>
      <c r="H269" s="21"/>
      <c r="I269" s="21"/>
      <c r="J269" s="21"/>
      <c r="K269" s="21"/>
      <c r="L269" s="21"/>
      <c r="M269" s="21"/>
      <c r="N269" s="150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</row>
    <row r="270" ht="12.75" customHeight="1">
      <c r="A270" s="146"/>
      <c r="B270" s="147"/>
      <c r="C270" s="146"/>
      <c r="D270" s="148"/>
      <c r="E270" s="149"/>
      <c r="F270" s="149"/>
      <c r="G270" s="21"/>
      <c r="H270" s="21"/>
      <c r="I270" s="21"/>
      <c r="J270" s="21"/>
      <c r="K270" s="21"/>
      <c r="L270" s="21"/>
      <c r="M270" s="21"/>
      <c r="N270" s="150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</row>
    <row r="271" ht="12.75" customHeight="1">
      <c r="A271" s="146"/>
      <c r="B271" s="147"/>
      <c r="C271" s="146"/>
      <c r="D271" s="148"/>
      <c r="E271" s="149"/>
      <c r="F271" s="149"/>
      <c r="G271" s="21"/>
      <c r="H271" s="21"/>
      <c r="I271" s="21"/>
      <c r="J271" s="21"/>
      <c r="K271" s="21"/>
      <c r="L271" s="21"/>
      <c r="M271" s="21"/>
      <c r="N271" s="150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</row>
    <row r="272" ht="12.75" customHeight="1">
      <c r="A272" s="146"/>
      <c r="B272" s="147"/>
      <c r="C272" s="146"/>
      <c r="D272" s="148"/>
      <c r="E272" s="149"/>
      <c r="F272" s="149"/>
      <c r="G272" s="21"/>
      <c r="H272" s="21"/>
      <c r="I272" s="21"/>
      <c r="J272" s="21"/>
      <c r="K272" s="21"/>
      <c r="L272" s="21"/>
      <c r="M272" s="21"/>
      <c r="N272" s="150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</row>
    <row r="273" ht="12.75" customHeight="1">
      <c r="A273" s="146"/>
      <c r="B273" s="147"/>
      <c r="C273" s="146"/>
      <c r="D273" s="148"/>
      <c r="E273" s="149"/>
      <c r="F273" s="149"/>
      <c r="G273" s="21"/>
      <c r="H273" s="21"/>
      <c r="I273" s="21"/>
      <c r="J273" s="21"/>
      <c r="K273" s="21"/>
      <c r="L273" s="21"/>
      <c r="M273" s="21"/>
      <c r="N273" s="150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</row>
    <row r="274" ht="12.75" customHeight="1">
      <c r="A274" s="146"/>
      <c r="B274" s="147"/>
      <c r="C274" s="146"/>
      <c r="D274" s="148"/>
      <c r="E274" s="149"/>
      <c r="F274" s="149"/>
      <c r="G274" s="21"/>
      <c r="H274" s="21"/>
      <c r="I274" s="21"/>
      <c r="J274" s="21"/>
      <c r="K274" s="21"/>
      <c r="L274" s="21"/>
      <c r="M274" s="21"/>
      <c r="N274" s="150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</row>
    <row r="275" ht="12.75" customHeight="1">
      <c r="A275" s="146"/>
      <c r="B275" s="147"/>
      <c r="C275" s="146"/>
      <c r="D275" s="148"/>
      <c r="E275" s="149"/>
      <c r="F275" s="149"/>
      <c r="G275" s="21"/>
      <c r="H275" s="21"/>
      <c r="I275" s="21"/>
      <c r="J275" s="21"/>
      <c r="K275" s="21"/>
      <c r="L275" s="21"/>
      <c r="M275" s="21"/>
      <c r="N275" s="150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</row>
    <row r="276" ht="12.75" customHeight="1">
      <c r="A276" s="146"/>
      <c r="B276" s="147"/>
      <c r="C276" s="146"/>
      <c r="D276" s="148"/>
      <c r="E276" s="149"/>
      <c r="F276" s="149"/>
      <c r="G276" s="21"/>
      <c r="H276" s="21"/>
      <c r="I276" s="21"/>
      <c r="J276" s="21"/>
      <c r="K276" s="21"/>
      <c r="L276" s="21"/>
      <c r="M276" s="21"/>
      <c r="N276" s="150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</row>
    <row r="277" ht="12.75" customHeight="1">
      <c r="A277" s="146"/>
      <c r="B277" s="147"/>
      <c r="C277" s="146"/>
      <c r="D277" s="148"/>
      <c r="E277" s="149"/>
      <c r="F277" s="149"/>
      <c r="G277" s="21"/>
      <c r="H277" s="21"/>
      <c r="I277" s="21"/>
      <c r="J277" s="21"/>
      <c r="K277" s="21"/>
      <c r="L277" s="21"/>
      <c r="M277" s="21"/>
      <c r="N277" s="150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</row>
    <row r="278" ht="12.75" customHeight="1">
      <c r="A278" s="146"/>
      <c r="B278" s="147"/>
      <c r="C278" s="146"/>
      <c r="D278" s="148"/>
      <c r="E278" s="149"/>
      <c r="F278" s="149"/>
      <c r="G278" s="21"/>
      <c r="H278" s="21"/>
      <c r="I278" s="21"/>
      <c r="J278" s="21"/>
      <c r="K278" s="21"/>
      <c r="L278" s="21"/>
      <c r="M278" s="21"/>
      <c r="N278" s="150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</row>
    <row r="279" ht="12.75" customHeight="1">
      <c r="A279" s="146"/>
      <c r="B279" s="147"/>
      <c r="C279" s="146"/>
      <c r="D279" s="148"/>
      <c r="E279" s="149"/>
      <c r="F279" s="149"/>
      <c r="G279" s="21"/>
      <c r="H279" s="21"/>
      <c r="I279" s="21"/>
      <c r="J279" s="21"/>
      <c r="K279" s="21"/>
      <c r="L279" s="21"/>
      <c r="M279" s="21"/>
      <c r="N279" s="150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</row>
    <row r="280" ht="12.75" customHeight="1">
      <c r="A280" s="146"/>
      <c r="B280" s="147"/>
      <c r="C280" s="146"/>
      <c r="D280" s="148"/>
      <c r="E280" s="149"/>
      <c r="F280" s="149"/>
      <c r="G280" s="21"/>
      <c r="H280" s="21"/>
      <c r="I280" s="21"/>
      <c r="J280" s="21"/>
      <c r="K280" s="21"/>
      <c r="L280" s="21"/>
      <c r="M280" s="21"/>
      <c r="N280" s="150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</row>
    <row r="281" ht="12.75" customHeight="1">
      <c r="A281" s="146"/>
      <c r="B281" s="147"/>
      <c r="C281" s="146"/>
      <c r="D281" s="148"/>
      <c r="E281" s="149"/>
      <c r="F281" s="149"/>
      <c r="G281" s="21"/>
      <c r="H281" s="21"/>
      <c r="I281" s="21"/>
      <c r="J281" s="21"/>
      <c r="K281" s="21"/>
      <c r="L281" s="21"/>
      <c r="M281" s="21"/>
      <c r="N281" s="150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</row>
    <row r="282" ht="12.75" customHeight="1">
      <c r="A282" s="146"/>
      <c r="B282" s="147"/>
      <c r="C282" s="146"/>
      <c r="D282" s="148"/>
      <c r="E282" s="149"/>
      <c r="F282" s="149"/>
      <c r="G282" s="21"/>
      <c r="H282" s="21"/>
      <c r="I282" s="21"/>
      <c r="J282" s="21"/>
      <c r="K282" s="21"/>
      <c r="L282" s="21"/>
      <c r="M282" s="21"/>
      <c r="N282" s="150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</row>
    <row r="283" ht="12.75" customHeight="1">
      <c r="A283" s="146"/>
      <c r="B283" s="147"/>
      <c r="C283" s="146"/>
      <c r="D283" s="148"/>
      <c r="E283" s="149"/>
      <c r="F283" s="149"/>
      <c r="G283" s="21"/>
      <c r="H283" s="21"/>
      <c r="I283" s="21"/>
      <c r="J283" s="21"/>
      <c r="K283" s="21"/>
      <c r="L283" s="21"/>
      <c r="M283" s="21"/>
      <c r="N283" s="150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</row>
    <row r="284" ht="12.75" customHeight="1">
      <c r="A284" s="146"/>
      <c r="B284" s="147"/>
      <c r="C284" s="146"/>
      <c r="D284" s="148"/>
      <c r="E284" s="149"/>
      <c r="F284" s="149"/>
      <c r="G284" s="21"/>
      <c r="H284" s="21"/>
      <c r="I284" s="21"/>
      <c r="J284" s="21"/>
      <c r="K284" s="21"/>
      <c r="L284" s="21"/>
      <c r="M284" s="21"/>
      <c r="N284" s="150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</row>
    <row r="285" ht="12.75" customHeight="1">
      <c r="A285" s="146"/>
      <c r="B285" s="147"/>
      <c r="C285" s="146"/>
      <c r="D285" s="148"/>
      <c r="E285" s="149"/>
      <c r="F285" s="149"/>
      <c r="G285" s="21"/>
      <c r="H285" s="21"/>
      <c r="I285" s="21"/>
      <c r="J285" s="21"/>
      <c r="K285" s="21"/>
      <c r="L285" s="21"/>
      <c r="M285" s="21"/>
      <c r="N285" s="150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</row>
    <row r="286" ht="12.75" customHeight="1">
      <c r="A286" s="146"/>
      <c r="B286" s="147"/>
      <c r="C286" s="146"/>
      <c r="D286" s="148"/>
      <c r="E286" s="149"/>
      <c r="F286" s="149"/>
      <c r="G286" s="21"/>
      <c r="H286" s="21"/>
      <c r="I286" s="21"/>
      <c r="J286" s="21"/>
      <c r="K286" s="21"/>
      <c r="L286" s="21"/>
      <c r="M286" s="21"/>
      <c r="N286" s="150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</row>
    <row r="287" ht="12.75" customHeight="1">
      <c r="A287" s="146"/>
      <c r="B287" s="147"/>
      <c r="C287" s="146"/>
      <c r="D287" s="148"/>
      <c r="E287" s="149"/>
      <c r="F287" s="149"/>
      <c r="G287" s="21"/>
      <c r="H287" s="21"/>
      <c r="I287" s="21"/>
      <c r="J287" s="21"/>
      <c r="K287" s="21"/>
      <c r="L287" s="21"/>
      <c r="M287" s="21"/>
      <c r="N287" s="150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</row>
    <row r="288" ht="12.75" customHeight="1">
      <c r="A288" s="146"/>
      <c r="B288" s="147"/>
      <c r="C288" s="146"/>
      <c r="D288" s="148"/>
      <c r="E288" s="149"/>
      <c r="F288" s="149"/>
      <c r="G288" s="21"/>
      <c r="H288" s="21"/>
      <c r="I288" s="21"/>
      <c r="J288" s="21"/>
      <c r="K288" s="21"/>
      <c r="L288" s="21"/>
      <c r="M288" s="21"/>
      <c r="N288" s="150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</row>
    <row r="289" ht="12.75" customHeight="1">
      <c r="A289" s="146"/>
      <c r="B289" s="147"/>
      <c r="C289" s="146"/>
      <c r="D289" s="148"/>
      <c r="E289" s="149"/>
      <c r="F289" s="149"/>
      <c r="G289" s="21"/>
      <c r="H289" s="21"/>
      <c r="I289" s="21"/>
      <c r="J289" s="21"/>
      <c r="K289" s="21"/>
      <c r="L289" s="21"/>
      <c r="M289" s="21"/>
      <c r="N289" s="150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</row>
    <row r="290" ht="12.75" customHeight="1">
      <c r="A290" s="146"/>
      <c r="B290" s="147"/>
      <c r="C290" s="146"/>
      <c r="D290" s="148"/>
      <c r="E290" s="149"/>
      <c r="F290" s="149"/>
      <c r="G290" s="21"/>
      <c r="H290" s="21"/>
      <c r="I290" s="21"/>
      <c r="J290" s="21"/>
      <c r="K290" s="21"/>
      <c r="L290" s="21"/>
      <c r="M290" s="21"/>
      <c r="N290" s="150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</row>
    <row r="291" ht="12.75" customHeight="1">
      <c r="A291" s="146"/>
      <c r="B291" s="147"/>
      <c r="C291" s="146"/>
      <c r="D291" s="148"/>
      <c r="E291" s="149"/>
      <c r="F291" s="149"/>
      <c r="G291" s="21"/>
      <c r="H291" s="21"/>
      <c r="I291" s="21"/>
      <c r="J291" s="21"/>
      <c r="K291" s="21"/>
      <c r="L291" s="21"/>
      <c r="M291" s="21"/>
      <c r="N291" s="150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</row>
    <row r="292" ht="12.75" customHeight="1">
      <c r="A292" s="146"/>
      <c r="B292" s="147"/>
      <c r="C292" s="146"/>
      <c r="D292" s="148"/>
      <c r="E292" s="149"/>
      <c r="F292" s="149"/>
      <c r="G292" s="21"/>
      <c r="H292" s="21"/>
      <c r="I292" s="21"/>
      <c r="J292" s="21"/>
      <c r="K292" s="21"/>
      <c r="L292" s="21"/>
      <c r="M292" s="21"/>
      <c r="N292" s="150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</row>
    <row r="293" ht="12.75" customHeight="1">
      <c r="A293" s="146"/>
      <c r="B293" s="147"/>
      <c r="C293" s="146"/>
      <c r="D293" s="148"/>
      <c r="E293" s="149"/>
      <c r="F293" s="149"/>
      <c r="G293" s="21"/>
      <c r="H293" s="21"/>
      <c r="I293" s="21"/>
      <c r="J293" s="21"/>
      <c r="K293" s="21"/>
      <c r="L293" s="21"/>
      <c r="M293" s="21"/>
      <c r="N293" s="150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</row>
    <row r="294" ht="12.75" customHeight="1">
      <c r="A294" s="146"/>
      <c r="B294" s="147"/>
      <c r="C294" s="146"/>
      <c r="D294" s="148"/>
      <c r="E294" s="149"/>
      <c r="F294" s="149"/>
      <c r="G294" s="21"/>
      <c r="H294" s="21"/>
      <c r="I294" s="21"/>
      <c r="J294" s="21"/>
      <c r="K294" s="21"/>
      <c r="L294" s="21"/>
      <c r="M294" s="21"/>
      <c r="N294" s="150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</row>
    <row r="295" ht="12.75" customHeight="1">
      <c r="A295" s="146"/>
      <c r="B295" s="147"/>
      <c r="C295" s="146"/>
      <c r="D295" s="148"/>
      <c r="E295" s="149"/>
      <c r="F295" s="149"/>
      <c r="G295" s="21"/>
      <c r="H295" s="21"/>
      <c r="I295" s="21"/>
      <c r="J295" s="21"/>
      <c r="K295" s="21"/>
      <c r="L295" s="21"/>
      <c r="M295" s="21"/>
      <c r="N295" s="150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</row>
    <row r="296" ht="15.75" customHeight="1">
      <c r="A296" s="146"/>
      <c r="B296" s="147"/>
      <c r="C296" s="146"/>
      <c r="D296" s="148"/>
      <c r="E296" s="149"/>
      <c r="F296" s="149"/>
      <c r="G296" s="21"/>
      <c r="H296" s="21"/>
      <c r="I296" s="21"/>
      <c r="J296" s="21"/>
      <c r="K296" s="21"/>
      <c r="L296" s="21"/>
      <c r="M296" s="21"/>
      <c r="N296" s="150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</row>
    <row r="297" ht="15.75" customHeight="1">
      <c r="A297" s="146"/>
      <c r="B297" s="147"/>
      <c r="C297" s="146"/>
      <c r="D297" s="148"/>
      <c r="E297" s="149"/>
      <c r="F297" s="149"/>
      <c r="G297" s="21"/>
      <c r="H297" s="21"/>
      <c r="I297" s="21"/>
      <c r="J297" s="21"/>
      <c r="K297" s="21"/>
      <c r="L297" s="21"/>
      <c r="M297" s="21"/>
      <c r="N297" s="150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</row>
    <row r="298" ht="15.75" customHeight="1">
      <c r="A298" s="146"/>
      <c r="B298" s="147"/>
      <c r="C298" s="146"/>
      <c r="D298" s="148"/>
      <c r="E298" s="149"/>
      <c r="F298" s="149"/>
      <c r="G298" s="21"/>
      <c r="H298" s="21"/>
      <c r="I298" s="21"/>
      <c r="J298" s="21"/>
      <c r="K298" s="21"/>
      <c r="L298" s="21"/>
      <c r="M298" s="21"/>
      <c r="N298" s="150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</row>
    <row r="299" ht="15.75" customHeight="1">
      <c r="A299" s="146"/>
      <c r="B299" s="147"/>
      <c r="C299" s="146"/>
      <c r="D299" s="148"/>
      <c r="E299" s="149"/>
      <c r="F299" s="149"/>
      <c r="G299" s="21"/>
      <c r="H299" s="21"/>
      <c r="I299" s="21"/>
      <c r="J299" s="21"/>
      <c r="K299" s="21"/>
      <c r="L299" s="21"/>
      <c r="M299" s="21"/>
      <c r="N299" s="150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</row>
    <row r="300" ht="15.75" customHeight="1">
      <c r="A300" s="146"/>
      <c r="B300" s="147"/>
      <c r="C300" s="146"/>
      <c r="D300" s="148"/>
      <c r="E300" s="149"/>
      <c r="F300" s="149"/>
      <c r="G300" s="21"/>
      <c r="H300" s="21"/>
      <c r="I300" s="21"/>
      <c r="J300" s="21"/>
      <c r="K300" s="21"/>
      <c r="L300" s="21"/>
      <c r="M300" s="21"/>
      <c r="N300" s="150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</row>
    <row r="301" ht="15.75" customHeight="1">
      <c r="A301" s="146"/>
      <c r="B301" s="147"/>
      <c r="C301" s="146"/>
      <c r="D301" s="148"/>
      <c r="E301" s="149"/>
      <c r="F301" s="149"/>
      <c r="G301" s="21"/>
      <c r="H301" s="21"/>
      <c r="I301" s="21"/>
      <c r="J301" s="21"/>
      <c r="K301" s="21"/>
      <c r="L301" s="21"/>
      <c r="M301" s="21"/>
      <c r="N301" s="150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</row>
    <row r="302" ht="15.75" customHeight="1">
      <c r="A302" s="146"/>
      <c r="B302" s="147"/>
      <c r="C302" s="146"/>
      <c r="D302" s="148"/>
      <c r="E302" s="149"/>
      <c r="F302" s="149"/>
      <c r="G302" s="21"/>
      <c r="H302" s="21"/>
      <c r="I302" s="21"/>
      <c r="J302" s="21"/>
      <c r="K302" s="21"/>
      <c r="L302" s="21"/>
      <c r="M302" s="21"/>
      <c r="N302" s="150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</row>
    <row r="303" ht="15.75" customHeight="1">
      <c r="A303" s="146"/>
      <c r="B303" s="147"/>
      <c r="C303" s="146"/>
      <c r="D303" s="148"/>
      <c r="E303" s="149"/>
      <c r="F303" s="149"/>
      <c r="G303" s="21"/>
      <c r="H303" s="21"/>
      <c r="I303" s="21"/>
      <c r="J303" s="21"/>
      <c r="K303" s="21"/>
      <c r="L303" s="21"/>
      <c r="M303" s="21"/>
      <c r="N303" s="150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</row>
    <row r="304" ht="15.75" customHeight="1">
      <c r="A304" s="146"/>
      <c r="B304" s="147"/>
      <c r="C304" s="146"/>
      <c r="D304" s="148"/>
      <c r="E304" s="149"/>
      <c r="F304" s="149"/>
      <c r="G304" s="21"/>
      <c r="H304" s="21"/>
      <c r="I304" s="21"/>
      <c r="J304" s="21"/>
      <c r="K304" s="21"/>
      <c r="L304" s="21"/>
      <c r="M304" s="21"/>
      <c r="N304" s="150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</row>
    <row r="305" ht="15.75" customHeight="1">
      <c r="A305" s="146"/>
      <c r="B305" s="147"/>
      <c r="C305" s="146"/>
      <c r="D305" s="148"/>
      <c r="E305" s="149"/>
      <c r="F305" s="149"/>
      <c r="G305" s="21"/>
      <c r="H305" s="21"/>
      <c r="I305" s="21"/>
      <c r="J305" s="21"/>
      <c r="K305" s="21"/>
      <c r="L305" s="21"/>
      <c r="M305" s="21"/>
      <c r="N305" s="150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</row>
    <row r="306" ht="15.75" customHeight="1">
      <c r="A306" s="146"/>
      <c r="B306" s="147"/>
      <c r="C306" s="146"/>
      <c r="D306" s="148"/>
      <c r="E306" s="149"/>
      <c r="F306" s="149"/>
      <c r="G306" s="21"/>
      <c r="H306" s="21"/>
      <c r="I306" s="21"/>
      <c r="J306" s="21"/>
      <c r="K306" s="21"/>
      <c r="L306" s="21"/>
      <c r="M306" s="21"/>
      <c r="N306" s="150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</row>
    <row r="307" ht="15.75" customHeight="1">
      <c r="A307" s="146"/>
      <c r="B307" s="147"/>
      <c r="C307" s="146"/>
      <c r="D307" s="148"/>
      <c r="E307" s="149"/>
      <c r="F307" s="149"/>
      <c r="G307" s="21"/>
      <c r="H307" s="21"/>
      <c r="I307" s="21"/>
      <c r="J307" s="21"/>
      <c r="K307" s="21"/>
      <c r="L307" s="21"/>
      <c r="M307" s="21"/>
      <c r="N307" s="150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</row>
    <row r="308" ht="15.75" customHeight="1">
      <c r="A308" s="146"/>
      <c r="B308" s="147"/>
      <c r="C308" s="146"/>
      <c r="D308" s="148"/>
      <c r="E308" s="149"/>
      <c r="F308" s="149"/>
      <c r="G308" s="21"/>
      <c r="H308" s="21"/>
      <c r="I308" s="21"/>
      <c r="J308" s="21"/>
      <c r="K308" s="21"/>
      <c r="L308" s="21"/>
      <c r="M308" s="21"/>
      <c r="N308" s="150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</row>
    <row r="309" ht="15.75" customHeight="1">
      <c r="A309" s="146"/>
      <c r="B309" s="147"/>
      <c r="C309" s="146"/>
      <c r="D309" s="148"/>
      <c r="E309" s="149"/>
      <c r="F309" s="149"/>
      <c r="G309" s="21"/>
      <c r="H309" s="21"/>
      <c r="I309" s="21"/>
      <c r="J309" s="21"/>
      <c r="K309" s="21"/>
      <c r="L309" s="21"/>
      <c r="M309" s="21"/>
      <c r="N309" s="150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</row>
    <row r="310" ht="15.75" customHeight="1">
      <c r="A310" s="146"/>
      <c r="B310" s="147"/>
      <c r="C310" s="146"/>
      <c r="D310" s="148"/>
      <c r="E310" s="149"/>
      <c r="F310" s="149"/>
      <c r="G310" s="21"/>
      <c r="H310" s="21"/>
      <c r="I310" s="21"/>
      <c r="J310" s="21"/>
      <c r="K310" s="21"/>
      <c r="L310" s="21"/>
      <c r="M310" s="21"/>
      <c r="N310" s="150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</row>
    <row r="311" ht="15.75" customHeight="1">
      <c r="A311" s="146"/>
      <c r="B311" s="147"/>
      <c r="C311" s="146"/>
      <c r="D311" s="148"/>
      <c r="E311" s="149"/>
      <c r="F311" s="149"/>
      <c r="G311" s="21"/>
      <c r="H311" s="21"/>
      <c r="I311" s="21"/>
      <c r="J311" s="21"/>
      <c r="K311" s="21"/>
      <c r="L311" s="21"/>
      <c r="M311" s="21"/>
      <c r="N311" s="150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</row>
    <row r="312" ht="15.75" customHeight="1">
      <c r="A312" s="146"/>
      <c r="B312" s="147"/>
      <c r="C312" s="146"/>
      <c r="D312" s="148"/>
      <c r="E312" s="149"/>
      <c r="F312" s="149"/>
      <c r="G312" s="21"/>
      <c r="H312" s="21"/>
      <c r="I312" s="21"/>
      <c r="J312" s="21"/>
      <c r="K312" s="21"/>
      <c r="L312" s="21"/>
      <c r="M312" s="21"/>
      <c r="N312" s="150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</row>
    <row r="313" ht="15.75" customHeight="1">
      <c r="A313" s="146"/>
      <c r="B313" s="147"/>
      <c r="C313" s="146"/>
      <c r="D313" s="148"/>
      <c r="E313" s="149"/>
      <c r="F313" s="149"/>
      <c r="G313" s="21"/>
      <c r="H313" s="21"/>
      <c r="I313" s="21"/>
      <c r="J313" s="21"/>
      <c r="K313" s="21"/>
      <c r="L313" s="21"/>
      <c r="M313" s="21"/>
      <c r="N313" s="150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</row>
    <row r="314" ht="15.75" customHeight="1">
      <c r="A314" s="146"/>
      <c r="B314" s="147"/>
      <c r="C314" s="146"/>
      <c r="D314" s="148"/>
      <c r="E314" s="149"/>
      <c r="F314" s="149"/>
      <c r="G314" s="21"/>
      <c r="H314" s="21"/>
      <c r="I314" s="21"/>
      <c r="J314" s="21"/>
      <c r="K314" s="21"/>
      <c r="L314" s="21"/>
      <c r="M314" s="21"/>
      <c r="N314" s="150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</row>
    <row r="315" ht="15.75" customHeight="1">
      <c r="A315" s="146"/>
      <c r="B315" s="147"/>
      <c r="C315" s="146"/>
      <c r="D315" s="148"/>
      <c r="E315" s="149"/>
      <c r="F315" s="149"/>
      <c r="G315" s="21"/>
      <c r="H315" s="21"/>
      <c r="I315" s="21"/>
      <c r="J315" s="21"/>
      <c r="K315" s="21"/>
      <c r="L315" s="21"/>
      <c r="M315" s="21"/>
      <c r="N315" s="150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</row>
    <row r="316" ht="15.75" customHeight="1">
      <c r="A316" s="146"/>
      <c r="B316" s="147"/>
      <c r="C316" s="146"/>
      <c r="D316" s="148"/>
      <c r="E316" s="149"/>
      <c r="F316" s="149"/>
      <c r="G316" s="21"/>
      <c r="H316" s="21"/>
      <c r="I316" s="21"/>
      <c r="J316" s="21"/>
      <c r="K316" s="21"/>
      <c r="L316" s="21"/>
      <c r="M316" s="21"/>
      <c r="N316" s="150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</row>
    <row r="317" ht="15.75" customHeight="1">
      <c r="A317" s="146"/>
      <c r="B317" s="147"/>
      <c r="C317" s="146"/>
      <c r="D317" s="148"/>
      <c r="E317" s="149"/>
      <c r="F317" s="149"/>
      <c r="G317" s="21"/>
      <c r="H317" s="21"/>
      <c r="I317" s="21"/>
      <c r="J317" s="21"/>
      <c r="K317" s="21"/>
      <c r="L317" s="21"/>
      <c r="M317" s="21"/>
      <c r="N317" s="150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</row>
    <row r="318" ht="15.75" customHeight="1">
      <c r="A318" s="146"/>
      <c r="B318" s="147"/>
      <c r="C318" s="146"/>
      <c r="D318" s="148"/>
      <c r="E318" s="149"/>
      <c r="F318" s="149"/>
      <c r="G318" s="21"/>
      <c r="H318" s="21"/>
      <c r="I318" s="21"/>
      <c r="J318" s="21"/>
      <c r="K318" s="21"/>
      <c r="L318" s="21"/>
      <c r="M318" s="21"/>
      <c r="N318" s="150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</row>
    <row r="319" ht="15.75" customHeight="1">
      <c r="A319" s="146"/>
      <c r="B319" s="147"/>
      <c r="C319" s="146"/>
      <c r="D319" s="148"/>
      <c r="E319" s="149"/>
      <c r="F319" s="149"/>
      <c r="G319" s="21"/>
      <c r="H319" s="21"/>
      <c r="I319" s="21"/>
      <c r="J319" s="21"/>
      <c r="K319" s="21"/>
      <c r="L319" s="21"/>
      <c r="M319" s="21"/>
      <c r="N319" s="150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</row>
    <row r="320" ht="15.75" customHeight="1">
      <c r="A320" s="146"/>
      <c r="B320" s="147"/>
      <c r="C320" s="146"/>
      <c r="D320" s="148"/>
      <c r="E320" s="149"/>
      <c r="F320" s="149"/>
      <c r="G320" s="21"/>
      <c r="H320" s="21"/>
      <c r="I320" s="21"/>
      <c r="J320" s="21"/>
      <c r="K320" s="21"/>
      <c r="L320" s="21"/>
      <c r="M320" s="21"/>
      <c r="N320" s="150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</row>
    <row r="321" ht="15.75" customHeight="1">
      <c r="A321" s="146"/>
      <c r="B321" s="147"/>
      <c r="C321" s="146"/>
      <c r="D321" s="148"/>
      <c r="E321" s="149"/>
      <c r="F321" s="149"/>
      <c r="G321" s="21"/>
      <c r="H321" s="21"/>
      <c r="I321" s="21"/>
      <c r="J321" s="21"/>
      <c r="K321" s="21"/>
      <c r="L321" s="21"/>
      <c r="M321" s="21"/>
      <c r="N321" s="150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</row>
    <row r="322" ht="15.75" customHeight="1">
      <c r="A322" s="146"/>
      <c r="B322" s="147"/>
      <c r="C322" s="146"/>
      <c r="D322" s="148"/>
      <c r="E322" s="149"/>
      <c r="F322" s="149"/>
      <c r="G322" s="21"/>
      <c r="H322" s="21"/>
      <c r="I322" s="21"/>
      <c r="J322" s="21"/>
      <c r="K322" s="21"/>
      <c r="L322" s="21"/>
      <c r="M322" s="21"/>
      <c r="N322" s="150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</row>
    <row r="323" ht="15.75" customHeight="1">
      <c r="A323" s="146"/>
      <c r="B323" s="147"/>
      <c r="C323" s="146"/>
      <c r="D323" s="148"/>
      <c r="E323" s="149"/>
      <c r="F323" s="149"/>
      <c r="G323" s="21"/>
      <c r="H323" s="21"/>
      <c r="I323" s="21"/>
      <c r="J323" s="21"/>
      <c r="K323" s="21"/>
      <c r="L323" s="21"/>
      <c r="M323" s="21"/>
      <c r="N323" s="150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</row>
    <row r="324" ht="15.75" customHeight="1">
      <c r="A324" s="146"/>
      <c r="B324" s="147"/>
      <c r="C324" s="146"/>
      <c r="D324" s="148"/>
      <c r="E324" s="149"/>
      <c r="F324" s="149"/>
      <c r="G324" s="21"/>
      <c r="H324" s="21"/>
      <c r="I324" s="21"/>
      <c r="J324" s="21"/>
      <c r="K324" s="21"/>
      <c r="L324" s="21"/>
      <c r="M324" s="21"/>
      <c r="N324" s="150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</row>
    <row r="325" ht="15.75" customHeight="1">
      <c r="A325" s="146"/>
      <c r="B325" s="147"/>
      <c r="C325" s="146"/>
      <c r="D325" s="148"/>
      <c r="E325" s="149"/>
      <c r="F325" s="149"/>
      <c r="G325" s="21"/>
      <c r="H325" s="21"/>
      <c r="I325" s="21"/>
      <c r="J325" s="21"/>
      <c r="K325" s="21"/>
      <c r="L325" s="21"/>
      <c r="M325" s="21"/>
      <c r="N325" s="150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</row>
    <row r="326" ht="15.75" customHeight="1">
      <c r="A326" s="146"/>
      <c r="B326" s="147"/>
      <c r="C326" s="146"/>
      <c r="D326" s="148"/>
      <c r="E326" s="149"/>
      <c r="F326" s="149"/>
      <c r="G326" s="21"/>
      <c r="H326" s="21"/>
      <c r="I326" s="21"/>
      <c r="J326" s="21"/>
      <c r="K326" s="21"/>
      <c r="L326" s="21"/>
      <c r="M326" s="21"/>
      <c r="N326" s="150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</row>
    <row r="327" ht="15.75" customHeight="1">
      <c r="A327" s="146"/>
      <c r="B327" s="147"/>
      <c r="C327" s="146"/>
      <c r="D327" s="148"/>
      <c r="E327" s="149"/>
      <c r="F327" s="149"/>
      <c r="G327" s="21"/>
      <c r="H327" s="21"/>
      <c r="I327" s="21"/>
      <c r="J327" s="21"/>
      <c r="K327" s="21"/>
      <c r="L327" s="21"/>
      <c r="M327" s="21"/>
      <c r="N327" s="150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</row>
    <row r="328" ht="15.75" customHeight="1">
      <c r="A328" s="146"/>
      <c r="B328" s="147"/>
      <c r="C328" s="146"/>
      <c r="D328" s="148"/>
      <c r="E328" s="149"/>
      <c r="F328" s="149"/>
      <c r="G328" s="21"/>
      <c r="H328" s="21"/>
      <c r="I328" s="21"/>
      <c r="J328" s="21"/>
      <c r="K328" s="21"/>
      <c r="L328" s="21"/>
      <c r="M328" s="21"/>
      <c r="N328" s="150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</row>
    <row r="329" ht="15.75" customHeight="1">
      <c r="A329" s="146"/>
      <c r="B329" s="147"/>
      <c r="C329" s="146"/>
      <c r="D329" s="148"/>
      <c r="E329" s="149"/>
      <c r="F329" s="149"/>
      <c r="G329" s="21"/>
      <c r="H329" s="21"/>
      <c r="I329" s="21"/>
      <c r="J329" s="21"/>
      <c r="K329" s="21"/>
      <c r="L329" s="21"/>
      <c r="M329" s="21"/>
      <c r="N329" s="150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</row>
    <row r="330" ht="15.75" customHeight="1">
      <c r="A330" s="146"/>
      <c r="B330" s="147"/>
      <c r="C330" s="146"/>
      <c r="D330" s="148"/>
      <c r="E330" s="149"/>
      <c r="F330" s="149"/>
      <c r="G330" s="21"/>
      <c r="H330" s="21"/>
      <c r="I330" s="21"/>
      <c r="J330" s="21"/>
      <c r="K330" s="21"/>
      <c r="L330" s="21"/>
      <c r="M330" s="21"/>
      <c r="N330" s="150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</row>
    <row r="331" ht="15.75" customHeight="1">
      <c r="A331" s="146"/>
      <c r="B331" s="147"/>
      <c r="C331" s="146"/>
      <c r="D331" s="148"/>
      <c r="E331" s="149"/>
      <c r="F331" s="149"/>
      <c r="G331" s="21"/>
      <c r="H331" s="21"/>
      <c r="I331" s="21"/>
      <c r="J331" s="21"/>
      <c r="K331" s="21"/>
      <c r="L331" s="21"/>
      <c r="M331" s="21"/>
      <c r="N331" s="150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</row>
    <row r="332" ht="15.75" customHeight="1">
      <c r="A332" s="146"/>
      <c r="B332" s="147"/>
      <c r="C332" s="146"/>
      <c r="D332" s="148"/>
      <c r="E332" s="149"/>
      <c r="F332" s="149"/>
      <c r="G332" s="21"/>
      <c r="H332" s="21"/>
      <c r="I332" s="21"/>
      <c r="J332" s="21"/>
      <c r="K332" s="21"/>
      <c r="L332" s="21"/>
      <c r="M332" s="21"/>
      <c r="N332" s="150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</row>
    <row r="333" ht="15.75" customHeight="1">
      <c r="A333" s="146"/>
      <c r="B333" s="147"/>
      <c r="C333" s="146"/>
      <c r="D333" s="148"/>
      <c r="E333" s="149"/>
      <c r="F333" s="149"/>
      <c r="G333" s="21"/>
      <c r="H333" s="21"/>
      <c r="I333" s="21"/>
      <c r="J333" s="21"/>
      <c r="K333" s="21"/>
      <c r="L333" s="21"/>
      <c r="M333" s="21"/>
      <c r="N333" s="150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</row>
    <row r="334" ht="15.75" customHeight="1">
      <c r="A334" s="146"/>
      <c r="B334" s="147"/>
      <c r="C334" s="146"/>
      <c r="D334" s="148"/>
      <c r="E334" s="149"/>
      <c r="F334" s="149"/>
      <c r="G334" s="21"/>
      <c r="H334" s="21"/>
      <c r="I334" s="21"/>
      <c r="J334" s="21"/>
      <c r="K334" s="21"/>
      <c r="L334" s="21"/>
      <c r="M334" s="21"/>
      <c r="N334" s="150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</row>
    <row r="335" ht="15.75" customHeight="1">
      <c r="A335" s="146"/>
      <c r="B335" s="147"/>
      <c r="C335" s="146"/>
      <c r="D335" s="148"/>
      <c r="E335" s="149"/>
      <c r="F335" s="149"/>
      <c r="G335" s="21"/>
      <c r="H335" s="21"/>
      <c r="I335" s="21"/>
      <c r="J335" s="21"/>
      <c r="K335" s="21"/>
      <c r="L335" s="21"/>
      <c r="M335" s="21"/>
      <c r="N335" s="150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</row>
    <row r="336" ht="15.75" customHeight="1">
      <c r="A336" s="146"/>
      <c r="B336" s="147"/>
      <c r="C336" s="146"/>
      <c r="D336" s="148"/>
      <c r="E336" s="149"/>
      <c r="F336" s="149"/>
      <c r="G336" s="21"/>
      <c r="H336" s="21"/>
      <c r="I336" s="21"/>
      <c r="J336" s="21"/>
      <c r="K336" s="21"/>
      <c r="L336" s="21"/>
      <c r="M336" s="21"/>
      <c r="N336" s="150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</row>
    <row r="337" ht="15.75" customHeight="1">
      <c r="A337" s="146"/>
      <c r="B337" s="147"/>
      <c r="C337" s="146"/>
      <c r="D337" s="148"/>
      <c r="E337" s="149"/>
      <c r="F337" s="149"/>
      <c r="G337" s="21"/>
      <c r="H337" s="21"/>
      <c r="I337" s="21"/>
      <c r="J337" s="21"/>
      <c r="K337" s="21"/>
      <c r="L337" s="21"/>
      <c r="M337" s="21"/>
      <c r="N337" s="150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</row>
    <row r="338" ht="15.75" customHeight="1">
      <c r="A338" s="146"/>
      <c r="B338" s="147"/>
      <c r="C338" s="146"/>
      <c r="D338" s="148"/>
      <c r="E338" s="149"/>
      <c r="F338" s="149"/>
      <c r="G338" s="21"/>
      <c r="H338" s="21"/>
      <c r="I338" s="21"/>
      <c r="J338" s="21"/>
      <c r="K338" s="21"/>
      <c r="L338" s="21"/>
      <c r="M338" s="21"/>
      <c r="N338" s="150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</row>
    <row r="339" ht="15.75" customHeight="1">
      <c r="A339" s="146"/>
      <c r="B339" s="147"/>
      <c r="C339" s="146"/>
      <c r="D339" s="148"/>
      <c r="E339" s="149"/>
      <c r="F339" s="149"/>
      <c r="G339" s="21"/>
      <c r="H339" s="21"/>
      <c r="I339" s="21"/>
      <c r="J339" s="21"/>
      <c r="K339" s="21"/>
      <c r="L339" s="21"/>
      <c r="M339" s="21"/>
      <c r="N339" s="150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</row>
    <row r="340" ht="15.75" customHeight="1">
      <c r="A340" s="146"/>
      <c r="B340" s="147"/>
      <c r="C340" s="146"/>
      <c r="D340" s="148"/>
      <c r="E340" s="149"/>
      <c r="F340" s="149"/>
      <c r="G340" s="21"/>
      <c r="H340" s="21"/>
      <c r="I340" s="21"/>
      <c r="J340" s="21"/>
      <c r="K340" s="21"/>
      <c r="L340" s="21"/>
      <c r="M340" s="21"/>
      <c r="N340" s="150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</row>
    <row r="341" ht="15.75" customHeight="1">
      <c r="A341" s="146"/>
      <c r="B341" s="147"/>
      <c r="C341" s="146"/>
      <c r="D341" s="148"/>
      <c r="E341" s="149"/>
      <c r="F341" s="149"/>
      <c r="G341" s="21"/>
      <c r="H341" s="21"/>
      <c r="I341" s="21"/>
      <c r="J341" s="21"/>
      <c r="K341" s="21"/>
      <c r="L341" s="21"/>
      <c r="M341" s="21"/>
      <c r="N341" s="150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</row>
    <row r="342" ht="15.75" customHeight="1">
      <c r="A342" s="146"/>
      <c r="B342" s="147"/>
      <c r="C342" s="146"/>
      <c r="D342" s="148"/>
      <c r="E342" s="149"/>
      <c r="F342" s="149"/>
      <c r="G342" s="21"/>
      <c r="H342" s="21"/>
      <c r="I342" s="21"/>
      <c r="J342" s="21"/>
      <c r="K342" s="21"/>
      <c r="L342" s="21"/>
      <c r="M342" s="21"/>
      <c r="N342" s="150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</row>
    <row r="343" ht="15.75" customHeight="1">
      <c r="A343" s="146"/>
      <c r="B343" s="147"/>
      <c r="C343" s="146"/>
      <c r="D343" s="148"/>
      <c r="E343" s="149"/>
      <c r="F343" s="149"/>
      <c r="G343" s="21"/>
      <c r="H343" s="21"/>
      <c r="I343" s="21"/>
      <c r="J343" s="21"/>
      <c r="K343" s="21"/>
      <c r="L343" s="21"/>
      <c r="M343" s="21"/>
      <c r="N343" s="150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</row>
    <row r="344" ht="15.75" customHeight="1">
      <c r="A344" s="146"/>
      <c r="B344" s="147"/>
      <c r="C344" s="146"/>
      <c r="D344" s="148"/>
      <c r="E344" s="149"/>
      <c r="F344" s="149"/>
      <c r="G344" s="21"/>
      <c r="H344" s="21"/>
      <c r="I344" s="21"/>
      <c r="J344" s="21"/>
      <c r="K344" s="21"/>
      <c r="L344" s="21"/>
      <c r="M344" s="21"/>
      <c r="N344" s="150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</row>
    <row r="345" ht="15.75" customHeight="1">
      <c r="A345" s="146"/>
      <c r="B345" s="147"/>
      <c r="C345" s="146"/>
      <c r="D345" s="148"/>
      <c r="E345" s="149"/>
      <c r="F345" s="149"/>
      <c r="G345" s="21"/>
      <c r="H345" s="21"/>
      <c r="I345" s="21"/>
      <c r="J345" s="21"/>
      <c r="K345" s="21"/>
      <c r="L345" s="21"/>
      <c r="M345" s="21"/>
      <c r="N345" s="150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</row>
    <row r="346" ht="15.75" customHeight="1">
      <c r="A346" s="146"/>
      <c r="B346" s="147"/>
      <c r="C346" s="146"/>
      <c r="D346" s="148"/>
      <c r="E346" s="149"/>
      <c r="F346" s="149"/>
      <c r="G346" s="21"/>
      <c r="H346" s="21"/>
      <c r="I346" s="21"/>
      <c r="J346" s="21"/>
      <c r="K346" s="21"/>
      <c r="L346" s="21"/>
      <c r="M346" s="21"/>
      <c r="N346" s="150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</row>
    <row r="347" ht="15.75" customHeight="1">
      <c r="A347" s="146"/>
      <c r="B347" s="147"/>
      <c r="C347" s="146"/>
      <c r="D347" s="148"/>
      <c r="E347" s="149"/>
      <c r="F347" s="149"/>
      <c r="G347" s="21"/>
      <c r="H347" s="21"/>
      <c r="I347" s="21"/>
      <c r="J347" s="21"/>
      <c r="K347" s="21"/>
      <c r="L347" s="21"/>
      <c r="M347" s="21"/>
      <c r="N347" s="150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</row>
    <row r="348" ht="15.75" customHeight="1">
      <c r="A348" s="146"/>
      <c r="B348" s="147"/>
      <c r="C348" s="146"/>
      <c r="D348" s="148"/>
      <c r="E348" s="149"/>
      <c r="F348" s="149"/>
      <c r="G348" s="21"/>
      <c r="H348" s="21"/>
      <c r="I348" s="21"/>
      <c r="J348" s="21"/>
      <c r="K348" s="21"/>
      <c r="L348" s="21"/>
      <c r="M348" s="21"/>
      <c r="N348" s="150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</row>
    <row r="349" ht="15.75" customHeight="1">
      <c r="A349" s="146"/>
      <c r="B349" s="147"/>
      <c r="C349" s="146"/>
      <c r="D349" s="148"/>
      <c r="E349" s="149"/>
      <c r="F349" s="149"/>
      <c r="G349" s="21"/>
      <c r="H349" s="21"/>
      <c r="I349" s="21"/>
      <c r="J349" s="21"/>
      <c r="K349" s="21"/>
      <c r="L349" s="21"/>
      <c r="M349" s="21"/>
      <c r="N349" s="150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</row>
    <row r="350" ht="15.75" customHeight="1">
      <c r="A350" s="146"/>
      <c r="B350" s="147"/>
      <c r="C350" s="146"/>
      <c r="D350" s="148"/>
      <c r="E350" s="149"/>
      <c r="F350" s="149"/>
      <c r="G350" s="21"/>
      <c r="H350" s="21"/>
      <c r="I350" s="21"/>
      <c r="J350" s="21"/>
      <c r="K350" s="21"/>
      <c r="L350" s="21"/>
      <c r="M350" s="21"/>
      <c r="N350" s="150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</row>
    <row r="351" ht="15.75" customHeight="1">
      <c r="A351" s="146"/>
      <c r="B351" s="147"/>
      <c r="C351" s="146"/>
      <c r="D351" s="148"/>
      <c r="E351" s="149"/>
      <c r="F351" s="149"/>
      <c r="G351" s="21"/>
      <c r="H351" s="21"/>
      <c r="I351" s="21"/>
      <c r="J351" s="21"/>
      <c r="K351" s="21"/>
      <c r="L351" s="21"/>
      <c r="M351" s="21"/>
      <c r="N351" s="150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</row>
    <row r="352" ht="15.75" customHeight="1">
      <c r="A352" s="146"/>
      <c r="B352" s="147"/>
      <c r="C352" s="146"/>
      <c r="D352" s="148"/>
      <c r="E352" s="149"/>
      <c r="F352" s="149"/>
      <c r="G352" s="21"/>
      <c r="H352" s="21"/>
      <c r="I352" s="21"/>
      <c r="J352" s="21"/>
      <c r="K352" s="21"/>
      <c r="L352" s="21"/>
      <c r="M352" s="21"/>
      <c r="N352" s="150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</row>
    <row r="353" ht="15.75" customHeight="1">
      <c r="A353" s="146"/>
      <c r="B353" s="147"/>
      <c r="C353" s="146"/>
      <c r="D353" s="148"/>
      <c r="E353" s="149"/>
      <c r="F353" s="149"/>
      <c r="G353" s="21"/>
      <c r="H353" s="21"/>
      <c r="I353" s="21"/>
      <c r="J353" s="21"/>
      <c r="K353" s="21"/>
      <c r="L353" s="21"/>
      <c r="M353" s="21"/>
      <c r="N353" s="150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</row>
    <row r="354" ht="15.75" customHeight="1">
      <c r="A354" s="146"/>
      <c r="B354" s="147"/>
      <c r="C354" s="146"/>
      <c r="D354" s="148"/>
      <c r="E354" s="149"/>
      <c r="F354" s="149"/>
      <c r="G354" s="21"/>
      <c r="H354" s="21"/>
      <c r="I354" s="21"/>
      <c r="J354" s="21"/>
      <c r="K354" s="21"/>
      <c r="L354" s="21"/>
      <c r="M354" s="21"/>
      <c r="N354" s="150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</row>
    <row r="355" ht="15.75" customHeight="1">
      <c r="A355" s="146"/>
      <c r="B355" s="147"/>
      <c r="C355" s="146"/>
      <c r="D355" s="148"/>
      <c r="E355" s="149"/>
      <c r="F355" s="149"/>
      <c r="G355" s="21"/>
      <c r="H355" s="21"/>
      <c r="I355" s="21"/>
      <c r="J355" s="21"/>
      <c r="K355" s="21"/>
      <c r="L355" s="21"/>
      <c r="M355" s="21"/>
      <c r="N355" s="150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</row>
    <row r="356" ht="15.75" customHeight="1">
      <c r="A356" s="146"/>
      <c r="B356" s="147"/>
      <c r="C356" s="146"/>
      <c r="D356" s="148"/>
      <c r="E356" s="149"/>
      <c r="F356" s="149"/>
      <c r="G356" s="21"/>
      <c r="H356" s="21"/>
      <c r="I356" s="21"/>
      <c r="J356" s="21"/>
      <c r="K356" s="21"/>
      <c r="L356" s="21"/>
      <c r="M356" s="21"/>
      <c r="N356" s="150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</row>
    <row r="357" ht="15.75" customHeight="1">
      <c r="A357" s="146"/>
      <c r="B357" s="147"/>
      <c r="C357" s="146"/>
      <c r="D357" s="148"/>
      <c r="E357" s="149"/>
      <c r="F357" s="149"/>
      <c r="G357" s="21"/>
      <c r="H357" s="21"/>
      <c r="I357" s="21"/>
      <c r="J357" s="21"/>
      <c r="K357" s="21"/>
      <c r="L357" s="21"/>
      <c r="M357" s="21"/>
      <c r="N357" s="150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</row>
    <row r="358" ht="15.75" customHeight="1">
      <c r="A358" s="146"/>
      <c r="B358" s="147"/>
      <c r="C358" s="146"/>
      <c r="D358" s="148"/>
      <c r="E358" s="149"/>
      <c r="F358" s="149"/>
      <c r="G358" s="21"/>
      <c r="H358" s="21"/>
      <c r="I358" s="21"/>
      <c r="J358" s="21"/>
      <c r="K358" s="21"/>
      <c r="L358" s="21"/>
      <c r="M358" s="21"/>
      <c r="N358" s="150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</row>
    <row r="359" ht="15.75" customHeight="1">
      <c r="A359" s="146"/>
      <c r="B359" s="147"/>
      <c r="C359" s="146"/>
      <c r="D359" s="148"/>
      <c r="E359" s="149"/>
      <c r="F359" s="149"/>
      <c r="G359" s="21"/>
      <c r="H359" s="21"/>
      <c r="I359" s="21"/>
      <c r="J359" s="21"/>
      <c r="K359" s="21"/>
      <c r="L359" s="21"/>
      <c r="M359" s="21"/>
      <c r="N359" s="150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</row>
    <row r="360" ht="15.75" customHeight="1">
      <c r="A360" s="146"/>
      <c r="B360" s="147"/>
      <c r="C360" s="146"/>
      <c r="D360" s="148"/>
      <c r="E360" s="149"/>
      <c r="F360" s="149"/>
      <c r="G360" s="21"/>
      <c r="H360" s="21"/>
      <c r="I360" s="21"/>
      <c r="J360" s="21"/>
      <c r="K360" s="21"/>
      <c r="L360" s="21"/>
      <c r="M360" s="21"/>
      <c r="N360" s="150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</row>
    <row r="361" ht="15.75" customHeight="1">
      <c r="A361" s="146"/>
      <c r="B361" s="147"/>
      <c r="C361" s="146"/>
      <c r="D361" s="148"/>
      <c r="E361" s="149"/>
      <c r="F361" s="149"/>
      <c r="G361" s="21"/>
      <c r="H361" s="21"/>
      <c r="I361" s="21"/>
      <c r="J361" s="21"/>
      <c r="K361" s="21"/>
      <c r="L361" s="21"/>
      <c r="M361" s="21"/>
      <c r="N361" s="150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</row>
    <row r="362" ht="15.75" customHeight="1">
      <c r="A362" s="146"/>
      <c r="B362" s="147"/>
      <c r="C362" s="146"/>
      <c r="D362" s="148"/>
      <c r="E362" s="149"/>
      <c r="F362" s="149"/>
      <c r="G362" s="21"/>
      <c r="H362" s="21"/>
      <c r="I362" s="21"/>
      <c r="J362" s="21"/>
      <c r="K362" s="21"/>
      <c r="L362" s="21"/>
      <c r="M362" s="21"/>
      <c r="N362" s="150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</row>
    <row r="363" ht="15.75" customHeight="1">
      <c r="A363" s="146"/>
      <c r="B363" s="147"/>
      <c r="C363" s="146"/>
      <c r="D363" s="148"/>
      <c r="E363" s="149"/>
      <c r="F363" s="149"/>
      <c r="G363" s="21"/>
      <c r="H363" s="21"/>
      <c r="I363" s="21"/>
      <c r="J363" s="21"/>
      <c r="K363" s="21"/>
      <c r="L363" s="21"/>
      <c r="M363" s="21"/>
      <c r="N363" s="150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</row>
    <row r="364" ht="15.75" customHeight="1">
      <c r="A364" s="146"/>
      <c r="B364" s="147"/>
      <c r="C364" s="146"/>
      <c r="D364" s="148"/>
      <c r="E364" s="149"/>
      <c r="F364" s="149"/>
      <c r="G364" s="21"/>
      <c r="H364" s="21"/>
      <c r="I364" s="21"/>
      <c r="J364" s="21"/>
      <c r="K364" s="21"/>
      <c r="L364" s="21"/>
      <c r="M364" s="21"/>
      <c r="N364" s="150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</row>
    <row r="365" ht="15.75" customHeight="1">
      <c r="A365" s="146"/>
      <c r="B365" s="147"/>
      <c r="C365" s="146"/>
      <c r="D365" s="148"/>
      <c r="E365" s="149"/>
      <c r="F365" s="149"/>
      <c r="G365" s="21"/>
      <c r="H365" s="21"/>
      <c r="I365" s="21"/>
      <c r="J365" s="21"/>
      <c r="K365" s="21"/>
      <c r="L365" s="21"/>
      <c r="M365" s="21"/>
      <c r="N365" s="150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</row>
    <row r="366" ht="15.75" customHeight="1">
      <c r="A366" s="146"/>
      <c r="B366" s="147"/>
      <c r="C366" s="146"/>
      <c r="D366" s="148"/>
      <c r="E366" s="149"/>
      <c r="F366" s="149"/>
      <c r="G366" s="21"/>
      <c r="H366" s="21"/>
      <c r="I366" s="21"/>
      <c r="J366" s="21"/>
      <c r="K366" s="21"/>
      <c r="L366" s="21"/>
      <c r="M366" s="21"/>
      <c r="N366" s="150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</row>
    <row r="367" ht="15.75" customHeight="1">
      <c r="A367" s="146"/>
      <c r="B367" s="147"/>
      <c r="C367" s="146"/>
      <c r="D367" s="148"/>
      <c r="E367" s="149"/>
      <c r="F367" s="149"/>
      <c r="G367" s="21"/>
      <c r="H367" s="21"/>
      <c r="I367" s="21"/>
      <c r="J367" s="21"/>
      <c r="K367" s="21"/>
      <c r="L367" s="21"/>
      <c r="M367" s="21"/>
      <c r="N367" s="150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</row>
    <row r="368" ht="15.75" customHeight="1">
      <c r="A368" s="146"/>
      <c r="B368" s="147"/>
      <c r="C368" s="146"/>
      <c r="D368" s="148"/>
      <c r="E368" s="149"/>
      <c r="F368" s="149"/>
      <c r="G368" s="21"/>
      <c r="H368" s="21"/>
      <c r="I368" s="21"/>
      <c r="J368" s="21"/>
      <c r="K368" s="21"/>
      <c r="L368" s="21"/>
      <c r="M368" s="21"/>
      <c r="N368" s="150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</row>
    <row r="369" ht="15.75" customHeight="1">
      <c r="A369" s="146"/>
      <c r="B369" s="147"/>
      <c r="C369" s="146"/>
      <c r="D369" s="148"/>
      <c r="E369" s="149"/>
      <c r="F369" s="149"/>
      <c r="G369" s="21"/>
      <c r="H369" s="21"/>
      <c r="I369" s="21"/>
      <c r="J369" s="21"/>
      <c r="K369" s="21"/>
      <c r="L369" s="21"/>
      <c r="M369" s="21"/>
      <c r="N369" s="150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</row>
    <row r="370" ht="15.75" customHeight="1">
      <c r="A370" s="146"/>
      <c r="B370" s="147"/>
      <c r="C370" s="146"/>
      <c r="D370" s="148"/>
      <c r="E370" s="149"/>
      <c r="F370" s="149"/>
      <c r="G370" s="21"/>
      <c r="H370" s="21"/>
      <c r="I370" s="21"/>
      <c r="J370" s="21"/>
      <c r="K370" s="21"/>
      <c r="L370" s="21"/>
      <c r="M370" s="21"/>
      <c r="N370" s="150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</row>
    <row r="371" ht="15.75" customHeight="1">
      <c r="A371" s="146"/>
      <c r="B371" s="147"/>
      <c r="C371" s="146"/>
      <c r="D371" s="148"/>
      <c r="E371" s="149"/>
      <c r="F371" s="149"/>
      <c r="G371" s="21"/>
      <c r="H371" s="21"/>
      <c r="I371" s="21"/>
      <c r="J371" s="21"/>
      <c r="K371" s="21"/>
      <c r="L371" s="21"/>
      <c r="M371" s="21"/>
      <c r="N371" s="150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</row>
    <row r="372" ht="15.75" customHeight="1">
      <c r="A372" s="146"/>
      <c r="B372" s="147"/>
      <c r="C372" s="146"/>
      <c r="D372" s="148"/>
      <c r="E372" s="149"/>
      <c r="F372" s="149"/>
      <c r="G372" s="21"/>
      <c r="H372" s="21"/>
      <c r="I372" s="21"/>
      <c r="J372" s="21"/>
      <c r="K372" s="21"/>
      <c r="L372" s="21"/>
      <c r="M372" s="21"/>
      <c r="N372" s="150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</row>
    <row r="373" ht="15.75" customHeight="1">
      <c r="A373" s="146"/>
      <c r="B373" s="147"/>
      <c r="C373" s="146"/>
      <c r="D373" s="148"/>
      <c r="E373" s="149"/>
      <c r="F373" s="149"/>
      <c r="G373" s="21"/>
      <c r="H373" s="21"/>
      <c r="I373" s="21"/>
      <c r="J373" s="21"/>
      <c r="K373" s="21"/>
      <c r="L373" s="21"/>
      <c r="M373" s="21"/>
      <c r="N373" s="150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</row>
    <row r="374" ht="15.75" customHeight="1">
      <c r="A374" s="146"/>
      <c r="B374" s="147"/>
      <c r="C374" s="146"/>
      <c r="D374" s="148"/>
      <c r="E374" s="149"/>
      <c r="F374" s="149"/>
      <c r="G374" s="21"/>
      <c r="H374" s="21"/>
      <c r="I374" s="21"/>
      <c r="J374" s="21"/>
      <c r="K374" s="21"/>
      <c r="L374" s="21"/>
      <c r="M374" s="21"/>
      <c r="N374" s="150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</row>
    <row r="375" ht="15.75" customHeight="1">
      <c r="A375" s="146"/>
      <c r="B375" s="147"/>
      <c r="C375" s="146"/>
      <c r="D375" s="148"/>
      <c r="E375" s="149"/>
      <c r="F375" s="149"/>
      <c r="G375" s="21"/>
      <c r="H375" s="21"/>
      <c r="I375" s="21"/>
      <c r="J375" s="21"/>
      <c r="K375" s="21"/>
      <c r="L375" s="21"/>
      <c r="M375" s="21"/>
      <c r="N375" s="150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</row>
    <row r="376" ht="15.75" customHeight="1">
      <c r="A376" s="146"/>
      <c r="B376" s="147"/>
      <c r="C376" s="146"/>
      <c r="D376" s="148"/>
      <c r="E376" s="149"/>
      <c r="F376" s="149"/>
      <c r="G376" s="21"/>
      <c r="H376" s="21"/>
      <c r="I376" s="21"/>
      <c r="J376" s="21"/>
      <c r="K376" s="21"/>
      <c r="L376" s="21"/>
      <c r="M376" s="21"/>
      <c r="N376" s="150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</row>
    <row r="377" ht="15.75" customHeight="1">
      <c r="A377" s="146"/>
      <c r="B377" s="147"/>
      <c r="C377" s="146"/>
      <c r="D377" s="148"/>
      <c r="E377" s="149"/>
      <c r="F377" s="149"/>
      <c r="G377" s="21"/>
      <c r="H377" s="21"/>
      <c r="I377" s="21"/>
      <c r="J377" s="21"/>
      <c r="K377" s="21"/>
      <c r="L377" s="21"/>
      <c r="M377" s="21"/>
      <c r="N377" s="150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</row>
    <row r="378" ht="15.75" customHeight="1">
      <c r="A378" s="146"/>
      <c r="B378" s="147"/>
      <c r="C378" s="146"/>
      <c r="D378" s="148"/>
      <c r="E378" s="149"/>
      <c r="F378" s="149"/>
      <c r="G378" s="21"/>
      <c r="H378" s="21"/>
      <c r="I378" s="21"/>
      <c r="J378" s="21"/>
      <c r="K378" s="21"/>
      <c r="L378" s="21"/>
      <c r="M378" s="21"/>
      <c r="N378" s="150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</row>
    <row r="379" ht="15.75" customHeight="1">
      <c r="A379" s="146"/>
      <c r="B379" s="147"/>
      <c r="C379" s="146"/>
      <c r="D379" s="148"/>
      <c r="E379" s="149"/>
      <c r="F379" s="149"/>
      <c r="G379" s="21"/>
      <c r="H379" s="21"/>
      <c r="I379" s="21"/>
      <c r="J379" s="21"/>
      <c r="K379" s="21"/>
      <c r="L379" s="21"/>
      <c r="M379" s="21"/>
      <c r="N379" s="150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</row>
    <row r="380" ht="15.75" customHeight="1">
      <c r="A380" s="146"/>
      <c r="B380" s="147"/>
      <c r="C380" s="146"/>
      <c r="D380" s="148"/>
      <c r="E380" s="149"/>
      <c r="F380" s="149"/>
      <c r="G380" s="21"/>
      <c r="H380" s="21"/>
      <c r="I380" s="21"/>
      <c r="J380" s="21"/>
      <c r="K380" s="21"/>
      <c r="L380" s="21"/>
      <c r="M380" s="21"/>
      <c r="N380" s="150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</row>
    <row r="381" ht="15.75" customHeight="1">
      <c r="A381" s="146"/>
      <c r="B381" s="147"/>
      <c r="C381" s="146"/>
      <c r="D381" s="148"/>
      <c r="E381" s="149"/>
      <c r="F381" s="149"/>
      <c r="G381" s="21"/>
      <c r="H381" s="21"/>
      <c r="I381" s="21"/>
      <c r="J381" s="21"/>
      <c r="K381" s="21"/>
      <c r="L381" s="21"/>
      <c r="M381" s="21"/>
      <c r="N381" s="150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</row>
    <row r="382" ht="15.75" customHeight="1">
      <c r="A382" s="146"/>
      <c r="B382" s="147"/>
      <c r="C382" s="146"/>
      <c r="D382" s="148"/>
      <c r="E382" s="149"/>
      <c r="F382" s="149"/>
      <c r="G382" s="21"/>
      <c r="H382" s="21"/>
      <c r="I382" s="21"/>
      <c r="J382" s="21"/>
      <c r="K382" s="21"/>
      <c r="L382" s="21"/>
      <c r="M382" s="21"/>
      <c r="N382" s="150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</row>
    <row r="383" ht="15.75" customHeight="1">
      <c r="A383" s="146"/>
      <c r="B383" s="147"/>
      <c r="C383" s="146"/>
      <c r="D383" s="148"/>
      <c r="E383" s="149"/>
      <c r="F383" s="149"/>
      <c r="G383" s="21"/>
      <c r="H383" s="21"/>
      <c r="I383" s="21"/>
      <c r="J383" s="21"/>
      <c r="K383" s="21"/>
      <c r="L383" s="21"/>
      <c r="M383" s="21"/>
      <c r="N383" s="150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</row>
    <row r="384" ht="15.75" customHeight="1">
      <c r="A384" s="146"/>
      <c r="B384" s="147"/>
      <c r="C384" s="146"/>
      <c r="D384" s="148"/>
      <c r="E384" s="149"/>
      <c r="F384" s="149"/>
      <c r="G384" s="21"/>
      <c r="H384" s="21"/>
      <c r="I384" s="21"/>
      <c r="J384" s="21"/>
      <c r="K384" s="21"/>
      <c r="L384" s="21"/>
      <c r="M384" s="21"/>
      <c r="N384" s="150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</row>
    <row r="385" ht="15.75" customHeight="1">
      <c r="A385" s="146"/>
      <c r="B385" s="147"/>
      <c r="C385" s="146"/>
      <c r="D385" s="148"/>
      <c r="E385" s="149"/>
      <c r="F385" s="149"/>
      <c r="G385" s="21"/>
      <c r="H385" s="21"/>
      <c r="I385" s="21"/>
      <c r="J385" s="21"/>
      <c r="K385" s="21"/>
      <c r="L385" s="21"/>
      <c r="M385" s="21"/>
      <c r="N385" s="150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</row>
    <row r="386" ht="15.75" customHeight="1">
      <c r="A386" s="146"/>
      <c r="B386" s="147"/>
      <c r="C386" s="146"/>
      <c r="D386" s="148"/>
      <c r="E386" s="149"/>
      <c r="F386" s="149"/>
      <c r="G386" s="21"/>
      <c r="H386" s="21"/>
      <c r="I386" s="21"/>
      <c r="J386" s="21"/>
      <c r="K386" s="21"/>
      <c r="L386" s="21"/>
      <c r="M386" s="21"/>
      <c r="N386" s="150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</row>
    <row r="387" ht="15.75" customHeight="1">
      <c r="A387" s="146"/>
      <c r="B387" s="147"/>
      <c r="C387" s="146"/>
      <c r="D387" s="148"/>
      <c r="E387" s="149"/>
      <c r="F387" s="149"/>
      <c r="G387" s="21"/>
      <c r="H387" s="21"/>
      <c r="I387" s="21"/>
      <c r="J387" s="21"/>
      <c r="K387" s="21"/>
      <c r="L387" s="21"/>
      <c r="M387" s="21"/>
      <c r="N387" s="150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</row>
    <row r="388" ht="15.75" customHeight="1">
      <c r="A388" s="146"/>
      <c r="B388" s="147"/>
      <c r="C388" s="146"/>
      <c r="D388" s="148"/>
      <c r="E388" s="149"/>
      <c r="F388" s="149"/>
      <c r="G388" s="21"/>
      <c r="H388" s="21"/>
      <c r="I388" s="21"/>
      <c r="J388" s="21"/>
      <c r="K388" s="21"/>
      <c r="L388" s="21"/>
      <c r="M388" s="21"/>
      <c r="N388" s="150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</row>
    <row r="389" ht="15.75" customHeight="1">
      <c r="A389" s="146"/>
      <c r="B389" s="147"/>
      <c r="C389" s="146"/>
      <c r="D389" s="148"/>
      <c r="E389" s="149"/>
      <c r="F389" s="149"/>
      <c r="G389" s="21"/>
      <c r="H389" s="21"/>
      <c r="I389" s="21"/>
      <c r="J389" s="21"/>
      <c r="K389" s="21"/>
      <c r="L389" s="21"/>
      <c r="M389" s="21"/>
      <c r="N389" s="150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</row>
    <row r="390" ht="15.75" customHeight="1">
      <c r="A390" s="146"/>
      <c r="B390" s="147"/>
      <c r="C390" s="146"/>
      <c r="D390" s="148"/>
      <c r="E390" s="149"/>
      <c r="F390" s="149"/>
      <c r="G390" s="21"/>
      <c r="H390" s="21"/>
      <c r="I390" s="21"/>
      <c r="J390" s="21"/>
      <c r="K390" s="21"/>
      <c r="L390" s="21"/>
      <c r="M390" s="21"/>
      <c r="N390" s="150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</row>
    <row r="391" ht="15.75" customHeight="1">
      <c r="A391" s="146"/>
      <c r="B391" s="147"/>
      <c r="C391" s="146"/>
      <c r="D391" s="148"/>
      <c r="E391" s="149"/>
      <c r="F391" s="149"/>
      <c r="G391" s="21"/>
      <c r="H391" s="21"/>
      <c r="I391" s="21"/>
      <c r="J391" s="21"/>
      <c r="K391" s="21"/>
      <c r="L391" s="21"/>
      <c r="M391" s="21"/>
      <c r="N391" s="150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</row>
    <row r="392" ht="15.75" customHeight="1">
      <c r="A392" s="146"/>
      <c r="B392" s="147"/>
      <c r="C392" s="146"/>
      <c r="D392" s="148"/>
      <c r="E392" s="149"/>
      <c r="F392" s="149"/>
      <c r="G392" s="21"/>
      <c r="H392" s="21"/>
      <c r="I392" s="21"/>
      <c r="J392" s="21"/>
      <c r="K392" s="21"/>
      <c r="L392" s="21"/>
      <c r="M392" s="21"/>
      <c r="N392" s="150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</row>
    <row r="393" ht="15.75" customHeight="1">
      <c r="A393" s="146"/>
      <c r="B393" s="147"/>
      <c r="C393" s="146"/>
      <c r="D393" s="148"/>
      <c r="E393" s="149"/>
      <c r="F393" s="149"/>
      <c r="G393" s="21"/>
      <c r="H393" s="21"/>
      <c r="I393" s="21"/>
      <c r="J393" s="21"/>
      <c r="K393" s="21"/>
      <c r="L393" s="21"/>
      <c r="M393" s="21"/>
      <c r="N393" s="150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</row>
    <row r="394" ht="15.75" customHeight="1">
      <c r="A394" s="146"/>
      <c r="B394" s="147"/>
      <c r="C394" s="146"/>
      <c r="D394" s="148"/>
      <c r="E394" s="149"/>
      <c r="F394" s="149"/>
      <c r="G394" s="21"/>
      <c r="H394" s="21"/>
      <c r="I394" s="21"/>
      <c r="J394" s="21"/>
      <c r="K394" s="21"/>
      <c r="L394" s="21"/>
      <c r="M394" s="21"/>
      <c r="N394" s="150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</row>
    <row r="395" ht="15.75" customHeight="1">
      <c r="A395" s="146"/>
      <c r="B395" s="147"/>
      <c r="C395" s="146"/>
      <c r="D395" s="148"/>
      <c r="E395" s="149"/>
      <c r="F395" s="149"/>
      <c r="G395" s="21"/>
      <c r="H395" s="21"/>
      <c r="I395" s="21"/>
      <c r="J395" s="21"/>
      <c r="K395" s="21"/>
      <c r="L395" s="21"/>
      <c r="M395" s="21"/>
      <c r="N395" s="150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</row>
    <row r="396" ht="15.75" customHeight="1">
      <c r="A396" s="146"/>
      <c r="B396" s="147"/>
      <c r="C396" s="146"/>
      <c r="D396" s="148"/>
      <c r="E396" s="149"/>
      <c r="F396" s="149"/>
      <c r="G396" s="21"/>
      <c r="H396" s="21"/>
      <c r="I396" s="21"/>
      <c r="J396" s="21"/>
      <c r="K396" s="21"/>
      <c r="L396" s="21"/>
      <c r="M396" s="21"/>
      <c r="N396" s="150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</row>
    <row r="397" ht="15.75" customHeight="1">
      <c r="A397" s="146"/>
      <c r="B397" s="147"/>
      <c r="C397" s="146"/>
      <c r="D397" s="148"/>
      <c r="E397" s="149"/>
      <c r="F397" s="149"/>
      <c r="G397" s="21"/>
      <c r="H397" s="21"/>
      <c r="I397" s="21"/>
      <c r="J397" s="21"/>
      <c r="K397" s="21"/>
      <c r="L397" s="21"/>
      <c r="M397" s="21"/>
      <c r="N397" s="150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</row>
    <row r="398" ht="15.75" customHeight="1">
      <c r="A398" s="146"/>
      <c r="B398" s="147"/>
      <c r="C398" s="146"/>
      <c r="D398" s="148"/>
      <c r="E398" s="149"/>
      <c r="F398" s="149"/>
      <c r="G398" s="21"/>
      <c r="H398" s="21"/>
      <c r="I398" s="21"/>
      <c r="J398" s="21"/>
      <c r="K398" s="21"/>
      <c r="L398" s="21"/>
      <c r="M398" s="21"/>
      <c r="N398" s="150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</row>
    <row r="399" ht="15.75" customHeight="1">
      <c r="A399" s="146"/>
      <c r="B399" s="147"/>
      <c r="C399" s="146"/>
      <c r="D399" s="148"/>
      <c r="E399" s="149"/>
      <c r="F399" s="149"/>
      <c r="G399" s="21"/>
      <c r="H399" s="21"/>
      <c r="I399" s="21"/>
      <c r="J399" s="21"/>
      <c r="K399" s="21"/>
      <c r="L399" s="21"/>
      <c r="M399" s="21"/>
      <c r="N399" s="150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</row>
    <row r="400" ht="15.75" customHeight="1">
      <c r="A400" s="146"/>
      <c r="B400" s="147"/>
      <c r="C400" s="146"/>
      <c r="D400" s="148"/>
      <c r="E400" s="149"/>
      <c r="F400" s="149"/>
      <c r="G400" s="21"/>
      <c r="H400" s="21"/>
      <c r="I400" s="21"/>
      <c r="J400" s="21"/>
      <c r="K400" s="21"/>
      <c r="L400" s="21"/>
      <c r="M400" s="21"/>
      <c r="N400" s="150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</row>
    <row r="401" ht="15.75" customHeight="1">
      <c r="A401" s="146"/>
      <c r="B401" s="147"/>
      <c r="C401" s="146"/>
      <c r="D401" s="148"/>
      <c r="E401" s="149"/>
      <c r="F401" s="149"/>
      <c r="G401" s="21"/>
      <c r="H401" s="21"/>
      <c r="I401" s="21"/>
      <c r="J401" s="21"/>
      <c r="K401" s="21"/>
      <c r="L401" s="21"/>
      <c r="M401" s="21"/>
      <c r="N401" s="150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</row>
    <row r="402" ht="15.75" customHeight="1">
      <c r="A402" s="146"/>
      <c r="B402" s="147"/>
      <c r="C402" s="146"/>
      <c r="D402" s="148"/>
      <c r="E402" s="149"/>
      <c r="F402" s="149"/>
      <c r="G402" s="21"/>
      <c r="H402" s="21"/>
      <c r="I402" s="21"/>
      <c r="J402" s="21"/>
      <c r="K402" s="21"/>
      <c r="L402" s="21"/>
      <c r="M402" s="21"/>
      <c r="N402" s="150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</row>
    <row r="403" ht="15.75" customHeight="1">
      <c r="A403" s="146"/>
      <c r="B403" s="147"/>
      <c r="C403" s="146"/>
      <c r="D403" s="148"/>
      <c r="E403" s="149"/>
      <c r="F403" s="149"/>
      <c r="G403" s="21"/>
      <c r="H403" s="21"/>
      <c r="I403" s="21"/>
      <c r="J403" s="21"/>
      <c r="K403" s="21"/>
      <c r="L403" s="21"/>
      <c r="M403" s="21"/>
      <c r="N403" s="150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</row>
    <row r="404" ht="15.75" customHeight="1">
      <c r="A404" s="146"/>
      <c r="B404" s="147"/>
      <c r="C404" s="146"/>
      <c r="D404" s="148"/>
      <c r="E404" s="149"/>
      <c r="F404" s="149"/>
      <c r="G404" s="21"/>
      <c r="H404" s="21"/>
      <c r="I404" s="21"/>
      <c r="J404" s="21"/>
      <c r="K404" s="21"/>
      <c r="L404" s="21"/>
      <c r="M404" s="21"/>
      <c r="N404" s="150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</row>
    <row r="405" ht="15.75" customHeight="1">
      <c r="A405" s="146"/>
      <c r="B405" s="147"/>
      <c r="C405" s="146"/>
      <c r="D405" s="148"/>
      <c r="E405" s="149"/>
      <c r="F405" s="149"/>
      <c r="G405" s="21"/>
      <c r="H405" s="21"/>
      <c r="I405" s="21"/>
      <c r="J405" s="21"/>
      <c r="K405" s="21"/>
      <c r="L405" s="21"/>
      <c r="M405" s="21"/>
      <c r="N405" s="150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</row>
    <row r="406" ht="15.75" customHeight="1">
      <c r="A406" s="146"/>
      <c r="B406" s="147"/>
      <c r="C406" s="146"/>
      <c r="D406" s="148"/>
      <c r="E406" s="149"/>
      <c r="F406" s="149"/>
      <c r="G406" s="21"/>
      <c r="H406" s="21"/>
      <c r="I406" s="21"/>
      <c r="J406" s="21"/>
      <c r="K406" s="21"/>
      <c r="L406" s="21"/>
      <c r="M406" s="21"/>
      <c r="N406" s="150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</row>
    <row r="407" ht="15.75" customHeight="1">
      <c r="A407" s="146"/>
      <c r="B407" s="147"/>
      <c r="C407" s="146"/>
      <c r="D407" s="148"/>
      <c r="E407" s="149"/>
      <c r="F407" s="149"/>
      <c r="G407" s="21"/>
      <c r="H407" s="21"/>
      <c r="I407" s="21"/>
      <c r="J407" s="21"/>
      <c r="K407" s="21"/>
      <c r="L407" s="21"/>
      <c r="M407" s="21"/>
      <c r="N407" s="150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</row>
    <row r="408" ht="15.75" customHeight="1">
      <c r="A408" s="146"/>
      <c r="B408" s="147"/>
      <c r="C408" s="146"/>
      <c r="D408" s="148"/>
      <c r="E408" s="149"/>
      <c r="F408" s="149"/>
      <c r="G408" s="21"/>
      <c r="H408" s="21"/>
      <c r="I408" s="21"/>
      <c r="J408" s="21"/>
      <c r="K408" s="21"/>
      <c r="L408" s="21"/>
      <c r="M408" s="21"/>
      <c r="N408" s="150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</row>
    <row r="409" ht="15.75" customHeight="1">
      <c r="A409" s="146"/>
      <c r="B409" s="147"/>
      <c r="C409" s="146"/>
      <c r="D409" s="148"/>
      <c r="E409" s="149"/>
      <c r="F409" s="149"/>
      <c r="G409" s="21"/>
      <c r="H409" s="21"/>
      <c r="I409" s="21"/>
      <c r="J409" s="21"/>
      <c r="K409" s="21"/>
      <c r="L409" s="21"/>
      <c r="M409" s="21"/>
      <c r="N409" s="150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</row>
    <row r="410" ht="15.75" customHeight="1">
      <c r="A410" s="146"/>
      <c r="B410" s="147"/>
      <c r="C410" s="146"/>
      <c r="D410" s="148"/>
      <c r="E410" s="149"/>
      <c r="F410" s="149"/>
      <c r="G410" s="21"/>
      <c r="H410" s="21"/>
      <c r="I410" s="21"/>
      <c r="J410" s="21"/>
      <c r="K410" s="21"/>
      <c r="L410" s="21"/>
      <c r="M410" s="21"/>
      <c r="N410" s="150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</row>
    <row r="411" ht="15.75" customHeight="1">
      <c r="A411" s="146"/>
      <c r="B411" s="147"/>
      <c r="C411" s="146"/>
      <c r="D411" s="148"/>
      <c r="E411" s="149"/>
      <c r="F411" s="149"/>
      <c r="G411" s="21"/>
      <c r="H411" s="21"/>
      <c r="I411" s="21"/>
      <c r="J411" s="21"/>
      <c r="K411" s="21"/>
      <c r="L411" s="21"/>
      <c r="M411" s="21"/>
      <c r="N411" s="150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</row>
    <row r="412" ht="15.75" customHeight="1">
      <c r="A412" s="146"/>
      <c r="B412" s="147"/>
      <c r="C412" s="146"/>
      <c r="D412" s="148"/>
      <c r="E412" s="149"/>
      <c r="F412" s="149"/>
      <c r="G412" s="21"/>
      <c r="H412" s="21"/>
      <c r="I412" s="21"/>
      <c r="J412" s="21"/>
      <c r="K412" s="21"/>
      <c r="L412" s="21"/>
      <c r="M412" s="21"/>
      <c r="N412" s="150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</row>
    <row r="413" ht="15.75" customHeight="1">
      <c r="A413" s="146"/>
      <c r="B413" s="147"/>
      <c r="C413" s="146"/>
      <c r="D413" s="148"/>
      <c r="E413" s="149"/>
      <c r="F413" s="149"/>
      <c r="G413" s="21"/>
      <c r="H413" s="21"/>
      <c r="I413" s="21"/>
      <c r="J413" s="21"/>
      <c r="K413" s="21"/>
      <c r="L413" s="21"/>
      <c r="M413" s="21"/>
      <c r="N413" s="150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</row>
    <row r="414" ht="15.75" customHeight="1">
      <c r="A414" s="146"/>
      <c r="B414" s="147"/>
      <c r="C414" s="146"/>
      <c r="D414" s="148"/>
      <c r="E414" s="149"/>
      <c r="F414" s="149"/>
      <c r="G414" s="21"/>
      <c r="H414" s="21"/>
      <c r="I414" s="21"/>
      <c r="J414" s="21"/>
      <c r="K414" s="21"/>
      <c r="L414" s="21"/>
      <c r="M414" s="21"/>
      <c r="N414" s="150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</row>
    <row r="415" ht="15.75" customHeight="1">
      <c r="A415" s="146"/>
      <c r="B415" s="147"/>
      <c r="C415" s="146"/>
      <c r="D415" s="148"/>
      <c r="E415" s="149"/>
      <c r="F415" s="149"/>
      <c r="G415" s="21"/>
      <c r="H415" s="21"/>
      <c r="I415" s="21"/>
      <c r="J415" s="21"/>
      <c r="K415" s="21"/>
      <c r="L415" s="21"/>
      <c r="M415" s="21"/>
      <c r="N415" s="150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</row>
    <row r="416" ht="15.75" customHeight="1">
      <c r="A416" s="146"/>
      <c r="B416" s="147"/>
      <c r="C416" s="146"/>
      <c r="D416" s="148"/>
      <c r="E416" s="149"/>
      <c r="F416" s="149"/>
      <c r="G416" s="21"/>
      <c r="H416" s="21"/>
      <c r="I416" s="21"/>
      <c r="J416" s="21"/>
      <c r="K416" s="21"/>
      <c r="L416" s="21"/>
      <c r="M416" s="21"/>
      <c r="N416" s="150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</row>
    <row r="417" ht="15.75" customHeight="1">
      <c r="A417" s="146"/>
      <c r="B417" s="147"/>
      <c r="C417" s="146"/>
      <c r="D417" s="148"/>
      <c r="E417" s="149"/>
      <c r="F417" s="149"/>
      <c r="G417" s="21"/>
      <c r="H417" s="21"/>
      <c r="I417" s="21"/>
      <c r="J417" s="21"/>
      <c r="K417" s="21"/>
      <c r="L417" s="21"/>
      <c r="M417" s="21"/>
      <c r="N417" s="150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</row>
    <row r="418" ht="15.75" customHeight="1">
      <c r="A418" s="146"/>
      <c r="B418" s="147"/>
      <c r="C418" s="146"/>
      <c r="D418" s="148"/>
      <c r="E418" s="149"/>
      <c r="F418" s="149"/>
      <c r="G418" s="21"/>
      <c r="H418" s="21"/>
      <c r="I418" s="21"/>
      <c r="J418" s="21"/>
      <c r="K418" s="21"/>
      <c r="L418" s="21"/>
      <c r="M418" s="21"/>
      <c r="N418" s="150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</row>
    <row r="419" ht="15.75" customHeight="1">
      <c r="A419" s="146"/>
      <c r="B419" s="147"/>
      <c r="C419" s="146"/>
      <c r="D419" s="148"/>
      <c r="E419" s="149"/>
      <c r="F419" s="149"/>
      <c r="G419" s="21"/>
      <c r="H419" s="21"/>
      <c r="I419" s="21"/>
      <c r="J419" s="21"/>
      <c r="K419" s="21"/>
      <c r="L419" s="21"/>
      <c r="M419" s="21"/>
      <c r="N419" s="150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</row>
    <row r="420" ht="15.75" customHeight="1">
      <c r="A420" s="146"/>
      <c r="B420" s="147"/>
      <c r="C420" s="146"/>
      <c r="D420" s="148"/>
      <c r="E420" s="149"/>
      <c r="F420" s="149"/>
      <c r="G420" s="21"/>
      <c r="H420" s="21"/>
      <c r="I420" s="21"/>
      <c r="J420" s="21"/>
      <c r="K420" s="21"/>
      <c r="L420" s="21"/>
      <c r="M420" s="21"/>
      <c r="N420" s="150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</row>
    <row r="421" ht="15.75" customHeight="1">
      <c r="A421" s="146"/>
      <c r="B421" s="147"/>
      <c r="C421" s="146"/>
      <c r="D421" s="148"/>
      <c r="E421" s="149"/>
      <c r="F421" s="149"/>
      <c r="G421" s="21"/>
      <c r="H421" s="21"/>
      <c r="I421" s="21"/>
      <c r="J421" s="21"/>
      <c r="K421" s="21"/>
      <c r="L421" s="21"/>
      <c r="M421" s="21"/>
      <c r="N421" s="150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</row>
    <row r="422" ht="15.75" customHeight="1">
      <c r="A422" s="146"/>
      <c r="B422" s="147"/>
      <c r="C422" s="146"/>
      <c r="D422" s="148"/>
      <c r="E422" s="149"/>
      <c r="F422" s="149"/>
      <c r="G422" s="21"/>
      <c r="H422" s="21"/>
      <c r="I422" s="21"/>
      <c r="J422" s="21"/>
      <c r="K422" s="21"/>
      <c r="L422" s="21"/>
      <c r="M422" s="21"/>
      <c r="N422" s="150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</row>
    <row r="423" ht="15.75" customHeight="1">
      <c r="A423" s="146"/>
      <c r="B423" s="147"/>
      <c r="C423" s="146"/>
      <c r="D423" s="148"/>
      <c r="E423" s="149"/>
      <c r="F423" s="149"/>
      <c r="G423" s="21"/>
      <c r="H423" s="21"/>
      <c r="I423" s="21"/>
      <c r="J423" s="21"/>
      <c r="K423" s="21"/>
      <c r="L423" s="21"/>
      <c r="M423" s="21"/>
      <c r="N423" s="150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</row>
    <row r="424" ht="15.75" customHeight="1">
      <c r="A424" s="146"/>
      <c r="B424" s="147"/>
      <c r="C424" s="146"/>
      <c r="D424" s="148"/>
      <c r="E424" s="149"/>
      <c r="F424" s="149"/>
      <c r="G424" s="21"/>
      <c r="H424" s="21"/>
      <c r="I424" s="21"/>
      <c r="J424" s="21"/>
      <c r="K424" s="21"/>
      <c r="L424" s="21"/>
      <c r="M424" s="21"/>
      <c r="N424" s="150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</row>
    <row r="425" ht="15.75" customHeight="1">
      <c r="A425" s="146"/>
      <c r="B425" s="147"/>
      <c r="C425" s="146"/>
      <c r="D425" s="148"/>
      <c r="E425" s="149"/>
      <c r="F425" s="149"/>
      <c r="G425" s="21"/>
      <c r="H425" s="21"/>
      <c r="I425" s="21"/>
      <c r="J425" s="21"/>
      <c r="K425" s="21"/>
      <c r="L425" s="21"/>
      <c r="M425" s="21"/>
      <c r="N425" s="150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</row>
    <row r="426" ht="15.75" customHeight="1">
      <c r="A426" s="146"/>
      <c r="B426" s="147"/>
      <c r="C426" s="146"/>
      <c r="D426" s="148"/>
      <c r="E426" s="149"/>
      <c r="F426" s="149"/>
      <c r="G426" s="21"/>
      <c r="H426" s="21"/>
      <c r="I426" s="21"/>
      <c r="J426" s="21"/>
      <c r="K426" s="21"/>
      <c r="L426" s="21"/>
      <c r="M426" s="21"/>
      <c r="N426" s="150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</row>
    <row r="427" ht="15.75" customHeight="1">
      <c r="A427" s="146"/>
      <c r="B427" s="147"/>
      <c r="C427" s="146"/>
      <c r="D427" s="148"/>
      <c r="E427" s="149"/>
      <c r="F427" s="149"/>
      <c r="G427" s="21"/>
      <c r="H427" s="21"/>
      <c r="I427" s="21"/>
      <c r="J427" s="21"/>
      <c r="K427" s="21"/>
      <c r="L427" s="21"/>
      <c r="M427" s="21"/>
      <c r="N427" s="150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</row>
    <row r="428" ht="15.75" customHeight="1">
      <c r="A428" s="146"/>
      <c r="B428" s="147"/>
      <c r="C428" s="146"/>
      <c r="D428" s="148"/>
      <c r="E428" s="149"/>
      <c r="F428" s="149"/>
      <c r="G428" s="21"/>
      <c r="H428" s="21"/>
      <c r="I428" s="21"/>
      <c r="J428" s="21"/>
      <c r="K428" s="21"/>
      <c r="L428" s="21"/>
      <c r="M428" s="21"/>
      <c r="N428" s="150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</row>
    <row r="429" ht="15.75" customHeight="1">
      <c r="A429" s="146"/>
      <c r="B429" s="147"/>
      <c r="C429" s="146"/>
      <c r="D429" s="148"/>
      <c r="E429" s="149"/>
      <c r="F429" s="149"/>
      <c r="G429" s="21"/>
      <c r="H429" s="21"/>
      <c r="I429" s="21"/>
      <c r="J429" s="21"/>
      <c r="K429" s="21"/>
      <c r="L429" s="21"/>
      <c r="M429" s="21"/>
      <c r="N429" s="150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</row>
    <row r="430" ht="15.75" customHeight="1">
      <c r="A430" s="146"/>
      <c r="B430" s="147"/>
      <c r="C430" s="146"/>
      <c r="D430" s="148"/>
      <c r="E430" s="149"/>
      <c r="F430" s="149"/>
      <c r="G430" s="21"/>
      <c r="H430" s="21"/>
      <c r="I430" s="21"/>
      <c r="J430" s="21"/>
      <c r="K430" s="21"/>
      <c r="L430" s="21"/>
      <c r="M430" s="21"/>
      <c r="N430" s="150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</row>
    <row r="431" ht="15.75" customHeight="1">
      <c r="A431" s="146"/>
      <c r="B431" s="147"/>
      <c r="C431" s="146"/>
      <c r="D431" s="148"/>
      <c r="E431" s="149"/>
      <c r="F431" s="149"/>
      <c r="G431" s="21"/>
      <c r="H431" s="21"/>
      <c r="I431" s="21"/>
      <c r="J431" s="21"/>
      <c r="K431" s="21"/>
      <c r="L431" s="21"/>
      <c r="M431" s="21"/>
      <c r="N431" s="150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</row>
    <row r="432" ht="15.75" customHeight="1">
      <c r="A432" s="146"/>
      <c r="B432" s="147"/>
      <c r="C432" s="146"/>
      <c r="D432" s="148"/>
      <c r="E432" s="149"/>
      <c r="F432" s="149"/>
      <c r="G432" s="21"/>
      <c r="H432" s="21"/>
      <c r="I432" s="21"/>
      <c r="J432" s="21"/>
      <c r="K432" s="21"/>
      <c r="L432" s="21"/>
      <c r="M432" s="21"/>
      <c r="N432" s="150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</row>
    <row r="433" ht="15.75" customHeight="1">
      <c r="A433" s="146"/>
      <c r="B433" s="147"/>
      <c r="C433" s="146"/>
      <c r="D433" s="148"/>
      <c r="E433" s="149"/>
      <c r="F433" s="149"/>
      <c r="G433" s="21"/>
      <c r="H433" s="21"/>
      <c r="I433" s="21"/>
      <c r="J433" s="21"/>
      <c r="K433" s="21"/>
      <c r="L433" s="21"/>
      <c r="M433" s="21"/>
      <c r="N433" s="150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</row>
    <row r="434" ht="15.75" customHeight="1">
      <c r="A434" s="146"/>
      <c r="B434" s="147"/>
      <c r="C434" s="146"/>
      <c r="D434" s="148"/>
      <c r="E434" s="149"/>
      <c r="F434" s="149"/>
      <c r="G434" s="21"/>
      <c r="H434" s="21"/>
      <c r="I434" s="21"/>
      <c r="J434" s="21"/>
      <c r="K434" s="21"/>
      <c r="L434" s="21"/>
      <c r="M434" s="21"/>
      <c r="N434" s="150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</row>
    <row r="435" ht="15.75" customHeight="1">
      <c r="A435" s="146"/>
      <c r="B435" s="147"/>
      <c r="C435" s="146"/>
      <c r="D435" s="148"/>
      <c r="E435" s="149"/>
      <c r="F435" s="149"/>
      <c r="G435" s="21"/>
      <c r="H435" s="21"/>
      <c r="I435" s="21"/>
      <c r="J435" s="21"/>
      <c r="K435" s="21"/>
      <c r="L435" s="21"/>
      <c r="M435" s="21"/>
      <c r="N435" s="150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</row>
    <row r="436" ht="15.75" customHeight="1">
      <c r="A436" s="146"/>
      <c r="B436" s="147"/>
      <c r="C436" s="146"/>
      <c r="D436" s="148"/>
      <c r="E436" s="149"/>
      <c r="F436" s="149"/>
      <c r="G436" s="21"/>
      <c r="H436" s="21"/>
      <c r="I436" s="21"/>
      <c r="J436" s="21"/>
      <c r="K436" s="21"/>
      <c r="L436" s="21"/>
      <c r="M436" s="21"/>
      <c r="N436" s="150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</row>
    <row r="437" ht="15.75" customHeight="1">
      <c r="A437" s="146"/>
      <c r="B437" s="147"/>
      <c r="C437" s="146"/>
      <c r="D437" s="148"/>
      <c r="E437" s="149"/>
      <c r="F437" s="149"/>
      <c r="G437" s="21"/>
      <c r="H437" s="21"/>
      <c r="I437" s="21"/>
      <c r="J437" s="21"/>
      <c r="K437" s="21"/>
      <c r="L437" s="21"/>
      <c r="M437" s="21"/>
      <c r="N437" s="150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</row>
    <row r="438" ht="15.75" customHeight="1">
      <c r="A438" s="146"/>
      <c r="B438" s="147"/>
      <c r="C438" s="146"/>
      <c r="D438" s="148"/>
      <c r="E438" s="149"/>
      <c r="F438" s="149"/>
      <c r="G438" s="21"/>
      <c r="H438" s="21"/>
      <c r="I438" s="21"/>
      <c r="J438" s="21"/>
      <c r="K438" s="21"/>
      <c r="L438" s="21"/>
      <c r="M438" s="21"/>
      <c r="N438" s="150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</row>
    <row r="439" ht="15.75" customHeight="1">
      <c r="A439" s="146"/>
      <c r="B439" s="147"/>
      <c r="C439" s="146"/>
      <c r="D439" s="148"/>
      <c r="E439" s="149"/>
      <c r="F439" s="149"/>
      <c r="G439" s="21"/>
      <c r="H439" s="21"/>
      <c r="I439" s="21"/>
      <c r="J439" s="21"/>
      <c r="K439" s="21"/>
      <c r="L439" s="21"/>
      <c r="M439" s="21"/>
      <c r="N439" s="150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</row>
    <row r="440" ht="15.75" customHeight="1">
      <c r="A440" s="146"/>
      <c r="B440" s="147"/>
      <c r="C440" s="146"/>
      <c r="D440" s="148"/>
      <c r="E440" s="149"/>
      <c r="F440" s="149"/>
      <c r="G440" s="21"/>
      <c r="H440" s="21"/>
      <c r="I440" s="21"/>
      <c r="J440" s="21"/>
      <c r="K440" s="21"/>
      <c r="L440" s="21"/>
      <c r="M440" s="21"/>
      <c r="N440" s="150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</row>
    <row r="441" ht="15.75" customHeight="1">
      <c r="A441" s="146"/>
      <c r="B441" s="147"/>
      <c r="C441" s="146"/>
      <c r="D441" s="148"/>
      <c r="E441" s="149"/>
      <c r="F441" s="149"/>
      <c r="G441" s="21"/>
      <c r="H441" s="21"/>
      <c r="I441" s="21"/>
      <c r="J441" s="21"/>
      <c r="K441" s="21"/>
      <c r="L441" s="21"/>
      <c r="M441" s="21"/>
      <c r="N441" s="150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</row>
    <row r="442" ht="15.75" customHeight="1">
      <c r="A442" s="146"/>
      <c r="B442" s="147"/>
      <c r="C442" s="146"/>
      <c r="D442" s="148"/>
      <c r="E442" s="149"/>
      <c r="F442" s="149"/>
      <c r="G442" s="21"/>
      <c r="H442" s="21"/>
      <c r="I442" s="21"/>
      <c r="J442" s="21"/>
      <c r="K442" s="21"/>
      <c r="L442" s="21"/>
      <c r="M442" s="21"/>
      <c r="N442" s="150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</row>
    <row r="443" ht="15.75" customHeight="1">
      <c r="A443" s="146"/>
      <c r="B443" s="147"/>
      <c r="C443" s="146"/>
      <c r="D443" s="148"/>
      <c r="E443" s="149"/>
      <c r="F443" s="149"/>
      <c r="G443" s="21"/>
      <c r="H443" s="21"/>
      <c r="I443" s="21"/>
      <c r="J443" s="21"/>
      <c r="K443" s="21"/>
      <c r="L443" s="21"/>
      <c r="M443" s="21"/>
      <c r="N443" s="150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</row>
    <row r="444" ht="15.75" customHeight="1">
      <c r="A444" s="146"/>
      <c r="B444" s="147"/>
      <c r="C444" s="146"/>
      <c r="D444" s="148"/>
      <c r="E444" s="149"/>
      <c r="F444" s="149"/>
      <c r="G444" s="21"/>
      <c r="H444" s="21"/>
      <c r="I444" s="21"/>
      <c r="J444" s="21"/>
      <c r="K444" s="21"/>
      <c r="L444" s="21"/>
      <c r="M444" s="21"/>
      <c r="N444" s="150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</row>
    <row r="445" ht="15.75" customHeight="1">
      <c r="A445" s="146"/>
      <c r="B445" s="147"/>
      <c r="C445" s="146"/>
      <c r="D445" s="148"/>
      <c r="E445" s="149"/>
      <c r="F445" s="149"/>
      <c r="G445" s="21"/>
      <c r="H445" s="21"/>
      <c r="I445" s="21"/>
      <c r="J445" s="21"/>
      <c r="K445" s="21"/>
      <c r="L445" s="21"/>
      <c r="M445" s="21"/>
      <c r="N445" s="150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</row>
    <row r="446" ht="15.75" customHeight="1">
      <c r="A446" s="146"/>
      <c r="B446" s="147"/>
      <c r="C446" s="146"/>
      <c r="D446" s="148"/>
      <c r="E446" s="149"/>
      <c r="F446" s="149"/>
      <c r="G446" s="21"/>
      <c r="H446" s="21"/>
      <c r="I446" s="21"/>
      <c r="J446" s="21"/>
      <c r="K446" s="21"/>
      <c r="L446" s="21"/>
      <c r="M446" s="21"/>
      <c r="N446" s="150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</row>
    <row r="447" ht="15.75" customHeight="1">
      <c r="A447" s="146"/>
      <c r="B447" s="147"/>
      <c r="C447" s="146"/>
      <c r="D447" s="148"/>
      <c r="E447" s="149"/>
      <c r="F447" s="149"/>
      <c r="G447" s="21"/>
      <c r="H447" s="21"/>
      <c r="I447" s="21"/>
      <c r="J447" s="21"/>
      <c r="K447" s="21"/>
      <c r="L447" s="21"/>
      <c r="M447" s="21"/>
      <c r="N447" s="150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</row>
    <row r="448" ht="15.75" customHeight="1">
      <c r="A448" s="146"/>
      <c r="B448" s="147"/>
      <c r="C448" s="146"/>
      <c r="D448" s="148"/>
      <c r="E448" s="149"/>
      <c r="F448" s="149"/>
      <c r="G448" s="21"/>
      <c r="H448" s="21"/>
      <c r="I448" s="21"/>
      <c r="J448" s="21"/>
      <c r="K448" s="21"/>
      <c r="L448" s="21"/>
      <c r="M448" s="21"/>
      <c r="N448" s="150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</row>
    <row r="449" ht="15.75" customHeight="1">
      <c r="A449" s="146"/>
      <c r="B449" s="147"/>
      <c r="C449" s="146"/>
      <c r="D449" s="148"/>
      <c r="E449" s="149"/>
      <c r="F449" s="149"/>
      <c r="G449" s="21"/>
      <c r="H449" s="21"/>
      <c r="I449" s="21"/>
      <c r="J449" s="21"/>
      <c r="K449" s="21"/>
      <c r="L449" s="21"/>
      <c r="M449" s="21"/>
      <c r="N449" s="150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</row>
    <row r="450" ht="15.75" customHeight="1">
      <c r="A450" s="146"/>
      <c r="B450" s="147"/>
      <c r="C450" s="146"/>
      <c r="D450" s="148"/>
      <c r="E450" s="149"/>
      <c r="F450" s="149"/>
      <c r="G450" s="21"/>
      <c r="H450" s="21"/>
      <c r="I450" s="21"/>
      <c r="J450" s="21"/>
      <c r="K450" s="21"/>
      <c r="L450" s="21"/>
      <c r="M450" s="21"/>
      <c r="N450" s="150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</row>
    <row r="451" ht="15.75" customHeight="1">
      <c r="A451" s="146"/>
      <c r="B451" s="147"/>
      <c r="C451" s="146"/>
      <c r="D451" s="148"/>
      <c r="E451" s="149"/>
      <c r="F451" s="149"/>
      <c r="G451" s="21"/>
      <c r="H451" s="21"/>
      <c r="I451" s="21"/>
      <c r="J451" s="21"/>
      <c r="K451" s="21"/>
      <c r="L451" s="21"/>
      <c r="M451" s="21"/>
      <c r="N451" s="150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</row>
    <row r="452" ht="15.75" customHeight="1">
      <c r="A452" s="146"/>
      <c r="B452" s="147"/>
      <c r="C452" s="146"/>
      <c r="D452" s="148"/>
      <c r="E452" s="149"/>
      <c r="F452" s="149"/>
      <c r="G452" s="21"/>
      <c r="H452" s="21"/>
      <c r="I452" s="21"/>
      <c r="J452" s="21"/>
      <c r="K452" s="21"/>
      <c r="L452" s="21"/>
      <c r="M452" s="21"/>
      <c r="N452" s="150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</row>
    <row r="453" ht="15.75" customHeight="1">
      <c r="A453" s="146"/>
      <c r="B453" s="147"/>
      <c r="C453" s="146"/>
      <c r="D453" s="148"/>
      <c r="E453" s="149"/>
      <c r="F453" s="149"/>
      <c r="G453" s="21"/>
      <c r="H453" s="21"/>
      <c r="I453" s="21"/>
      <c r="J453" s="21"/>
      <c r="K453" s="21"/>
      <c r="L453" s="21"/>
      <c r="M453" s="21"/>
      <c r="N453" s="150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</row>
    <row r="454" ht="15.75" customHeight="1">
      <c r="A454" s="146"/>
      <c r="B454" s="147"/>
      <c r="C454" s="146"/>
      <c r="D454" s="148"/>
      <c r="E454" s="149"/>
      <c r="F454" s="149"/>
      <c r="G454" s="21"/>
      <c r="H454" s="21"/>
      <c r="I454" s="21"/>
      <c r="J454" s="21"/>
      <c r="K454" s="21"/>
      <c r="L454" s="21"/>
      <c r="M454" s="21"/>
      <c r="N454" s="150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</row>
    <row r="455" ht="15.75" customHeight="1">
      <c r="A455" s="146"/>
      <c r="B455" s="147"/>
      <c r="C455" s="146"/>
      <c r="D455" s="148"/>
      <c r="E455" s="149"/>
      <c r="F455" s="149"/>
      <c r="G455" s="21"/>
      <c r="H455" s="21"/>
      <c r="I455" s="21"/>
      <c r="J455" s="21"/>
      <c r="K455" s="21"/>
      <c r="L455" s="21"/>
      <c r="M455" s="21"/>
      <c r="N455" s="150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</row>
    <row r="456" ht="15.75" customHeight="1">
      <c r="A456" s="146"/>
      <c r="B456" s="147"/>
      <c r="C456" s="146"/>
      <c r="D456" s="148"/>
      <c r="E456" s="149"/>
      <c r="F456" s="149"/>
      <c r="G456" s="21"/>
      <c r="H456" s="21"/>
      <c r="I456" s="21"/>
      <c r="J456" s="21"/>
      <c r="K456" s="21"/>
      <c r="L456" s="21"/>
      <c r="M456" s="21"/>
      <c r="N456" s="150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</row>
    <row r="457" ht="15.75" customHeight="1">
      <c r="A457" s="146"/>
      <c r="B457" s="147"/>
      <c r="C457" s="146"/>
      <c r="D457" s="148"/>
      <c r="E457" s="149"/>
      <c r="F457" s="149"/>
      <c r="G457" s="21"/>
      <c r="H457" s="21"/>
      <c r="I457" s="21"/>
      <c r="J457" s="21"/>
      <c r="K457" s="21"/>
      <c r="L457" s="21"/>
      <c r="M457" s="21"/>
      <c r="N457" s="150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</row>
    <row r="458" ht="15.75" customHeight="1">
      <c r="A458" s="146"/>
      <c r="B458" s="147"/>
      <c r="C458" s="146"/>
      <c r="D458" s="148"/>
      <c r="E458" s="149"/>
      <c r="F458" s="149"/>
      <c r="G458" s="21"/>
      <c r="H458" s="21"/>
      <c r="I458" s="21"/>
      <c r="J458" s="21"/>
      <c r="K458" s="21"/>
      <c r="L458" s="21"/>
      <c r="M458" s="21"/>
      <c r="N458" s="150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</row>
    <row r="459" ht="15.75" customHeight="1">
      <c r="A459" s="146"/>
      <c r="B459" s="147"/>
      <c r="C459" s="146"/>
      <c r="D459" s="148"/>
      <c r="E459" s="149"/>
      <c r="F459" s="149"/>
      <c r="G459" s="21"/>
      <c r="H459" s="21"/>
      <c r="I459" s="21"/>
      <c r="J459" s="21"/>
      <c r="K459" s="21"/>
      <c r="L459" s="21"/>
      <c r="M459" s="21"/>
      <c r="N459" s="150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</row>
    <row r="460" ht="15.75" customHeight="1">
      <c r="A460" s="146"/>
      <c r="B460" s="147"/>
      <c r="C460" s="146"/>
      <c r="D460" s="148"/>
      <c r="E460" s="149"/>
      <c r="F460" s="149"/>
      <c r="G460" s="21"/>
      <c r="H460" s="21"/>
      <c r="I460" s="21"/>
      <c r="J460" s="21"/>
      <c r="K460" s="21"/>
      <c r="L460" s="21"/>
      <c r="M460" s="21"/>
      <c r="N460" s="150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</row>
    <row r="461" ht="15.75" customHeight="1">
      <c r="A461" s="146"/>
      <c r="B461" s="147"/>
      <c r="C461" s="146"/>
      <c r="D461" s="148"/>
      <c r="E461" s="149"/>
      <c r="F461" s="149"/>
      <c r="G461" s="21"/>
      <c r="H461" s="21"/>
      <c r="I461" s="21"/>
      <c r="J461" s="21"/>
      <c r="K461" s="21"/>
      <c r="L461" s="21"/>
      <c r="M461" s="21"/>
      <c r="N461" s="150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</row>
    <row r="462" ht="15.75" customHeight="1">
      <c r="A462" s="146"/>
      <c r="B462" s="147"/>
      <c r="C462" s="146"/>
      <c r="D462" s="148"/>
      <c r="E462" s="149"/>
      <c r="F462" s="149"/>
      <c r="G462" s="21"/>
      <c r="H462" s="21"/>
      <c r="I462" s="21"/>
      <c r="J462" s="21"/>
      <c r="K462" s="21"/>
      <c r="L462" s="21"/>
      <c r="M462" s="21"/>
      <c r="N462" s="150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</row>
    <row r="463" ht="15.75" customHeight="1">
      <c r="A463" s="146"/>
      <c r="B463" s="147"/>
      <c r="C463" s="146"/>
      <c r="D463" s="148"/>
      <c r="E463" s="149"/>
      <c r="F463" s="149"/>
      <c r="G463" s="21"/>
      <c r="H463" s="21"/>
      <c r="I463" s="21"/>
      <c r="J463" s="21"/>
      <c r="K463" s="21"/>
      <c r="L463" s="21"/>
      <c r="M463" s="21"/>
      <c r="N463" s="150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</row>
    <row r="464" ht="15.75" customHeight="1">
      <c r="A464" s="146"/>
      <c r="B464" s="147"/>
      <c r="C464" s="146"/>
      <c r="D464" s="148"/>
      <c r="E464" s="149"/>
      <c r="F464" s="149"/>
      <c r="G464" s="21"/>
      <c r="H464" s="21"/>
      <c r="I464" s="21"/>
      <c r="J464" s="21"/>
      <c r="K464" s="21"/>
      <c r="L464" s="21"/>
      <c r="M464" s="21"/>
      <c r="N464" s="150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</row>
    <row r="465" ht="15.75" customHeight="1">
      <c r="A465" s="146"/>
      <c r="B465" s="147"/>
      <c r="C465" s="146"/>
      <c r="D465" s="148"/>
      <c r="E465" s="149"/>
      <c r="F465" s="149"/>
      <c r="G465" s="21"/>
      <c r="H465" s="21"/>
      <c r="I465" s="21"/>
      <c r="J465" s="21"/>
      <c r="K465" s="21"/>
      <c r="L465" s="21"/>
      <c r="M465" s="21"/>
      <c r="N465" s="150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</row>
    <row r="466" ht="15.75" customHeight="1">
      <c r="A466" s="146"/>
      <c r="B466" s="147"/>
      <c r="C466" s="146"/>
      <c r="D466" s="148"/>
      <c r="E466" s="149"/>
      <c r="F466" s="149"/>
      <c r="G466" s="21"/>
      <c r="H466" s="21"/>
      <c r="I466" s="21"/>
      <c r="J466" s="21"/>
      <c r="K466" s="21"/>
      <c r="L466" s="21"/>
      <c r="M466" s="21"/>
      <c r="N466" s="150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</row>
    <row r="467" ht="15.75" customHeight="1">
      <c r="A467" s="146"/>
      <c r="B467" s="147"/>
      <c r="C467" s="146"/>
      <c r="D467" s="148"/>
      <c r="E467" s="149"/>
      <c r="F467" s="149"/>
      <c r="G467" s="21"/>
      <c r="H467" s="21"/>
      <c r="I467" s="21"/>
      <c r="J467" s="21"/>
      <c r="K467" s="21"/>
      <c r="L467" s="21"/>
      <c r="M467" s="21"/>
      <c r="N467" s="150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</row>
    <row r="468" ht="15.75" customHeight="1">
      <c r="A468" s="146"/>
      <c r="B468" s="147"/>
      <c r="C468" s="146"/>
      <c r="D468" s="148"/>
      <c r="E468" s="149"/>
      <c r="F468" s="149"/>
      <c r="G468" s="21"/>
      <c r="H468" s="21"/>
      <c r="I468" s="21"/>
      <c r="J468" s="21"/>
      <c r="K468" s="21"/>
      <c r="L468" s="21"/>
      <c r="M468" s="21"/>
      <c r="N468" s="150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</row>
    <row r="469" ht="15.75" customHeight="1">
      <c r="A469" s="146"/>
      <c r="B469" s="147"/>
      <c r="C469" s="146"/>
      <c r="D469" s="148"/>
      <c r="E469" s="149"/>
      <c r="F469" s="149"/>
      <c r="G469" s="21"/>
      <c r="H469" s="21"/>
      <c r="I469" s="21"/>
      <c r="J469" s="21"/>
      <c r="K469" s="21"/>
      <c r="L469" s="21"/>
      <c r="M469" s="21"/>
      <c r="N469" s="150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</row>
    <row r="470" ht="15.75" customHeight="1">
      <c r="A470" s="146"/>
      <c r="B470" s="147"/>
      <c r="C470" s="146"/>
      <c r="D470" s="148"/>
      <c r="E470" s="149"/>
      <c r="F470" s="149"/>
      <c r="G470" s="21"/>
      <c r="H470" s="21"/>
      <c r="I470" s="21"/>
      <c r="J470" s="21"/>
      <c r="K470" s="21"/>
      <c r="L470" s="21"/>
      <c r="M470" s="21"/>
      <c r="N470" s="150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</row>
    <row r="471" ht="15.75" customHeight="1">
      <c r="A471" s="146"/>
      <c r="B471" s="147"/>
      <c r="C471" s="146"/>
      <c r="D471" s="148"/>
      <c r="E471" s="149"/>
      <c r="F471" s="149"/>
      <c r="G471" s="21"/>
      <c r="H471" s="21"/>
      <c r="I471" s="21"/>
      <c r="J471" s="21"/>
      <c r="K471" s="21"/>
      <c r="L471" s="21"/>
      <c r="M471" s="21"/>
      <c r="N471" s="150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</row>
    <row r="472" ht="15.75" customHeight="1">
      <c r="A472" s="146"/>
      <c r="B472" s="147"/>
      <c r="C472" s="146"/>
      <c r="D472" s="148"/>
      <c r="E472" s="149"/>
      <c r="F472" s="149"/>
      <c r="G472" s="21"/>
      <c r="H472" s="21"/>
      <c r="I472" s="21"/>
      <c r="J472" s="21"/>
      <c r="K472" s="21"/>
      <c r="L472" s="21"/>
      <c r="M472" s="21"/>
      <c r="N472" s="150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</row>
    <row r="473" ht="15.75" customHeight="1">
      <c r="A473" s="146"/>
      <c r="B473" s="147"/>
      <c r="C473" s="146"/>
      <c r="D473" s="148"/>
      <c r="E473" s="149"/>
      <c r="F473" s="149"/>
      <c r="G473" s="21"/>
      <c r="H473" s="21"/>
      <c r="I473" s="21"/>
      <c r="J473" s="21"/>
      <c r="K473" s="21"/>
      <c r="L473" s="21"/>
      <c r="M473" s="21"/>
      <c r="N473" s="150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</row>
    <row r="474" ht="15.75" customHeight="1">
      <c r="A474" s="146"/>
      <c r="B474" s="147"/>
      <c r="C474" s="146"/>
      <c r="D474" s="148"/>
      <c r="E474" s="149"/>
      <c r="F474" s="149"/>
      <c r="G474" s="21"/>
      <c r="H474" s="21"/>
      <c r="I474" s="21"/>
      <c r="J474" s="21"/>
      <c r="K474" s="21"/>
      <c r="L474" s="21"/>
      <c r="M474" s="21"/>
      <c r="N474" s="150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</row>
    <row r="475" ht="15.75" customHeight="1">
      <c r="A475" s="146"/>
      <c r="B475" s="147"/>
      <c r="C475" s="146"/>
      <c r="D475" s="148"/>
      <c r="E475" s="149"/>
      <c r="F475" s="149"/>
      <c r="G475" s="21"/>
      <c r="H475" s="21"/>
      <c r="I475" s="21"/>
      <c r="J475" s="21"/>
      <c r="K475" s="21"/>
      <c r="L475" s="21"/>
      <c r="M475" s="21"/>
      <c r="N475" s="150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</row>
    <row r="476" ht="15.75" customHeight="1">
      <c r="A476" s="146"/>
      <c r="B476" s="147"/>
      <c r="C476" s="146"/>
      <c r="D476" s="148"/>
      <c r="E476" s="149"/>
      <c r="F476" s="149"/>
      <c r="G476" s="21"/>
      <c r="H476" s="21"/>
      <c r="I476" s="21"/>
      <c r="J476" s="21"/>
      <c r="K476" s="21"/>
      <c r="L476" s="21"/>
      <c r="M476" s="21"/>
      <c r="N476" s="150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</row>
    <row r="477" ht="15.75" customHeight="1">
      <c r="A477" s="146"/>
      <c r="B477" s="147"/>
      <c r="C477" s="146"/>
      <c r="D477" s="148"/>
      <c r="E477" s="149"/>
      <c r="F477" s="149"/>
      <c r="G477" s="21"/>
      <c r="H477" s="21"/>
      <c r="I477" s="21"/>
      <c r="J477" s="21"/>
      <c r="K477" s="21"/>
      <c r="L477" s="21"/>
      <c r="M477" s="21"/>
      <c r="N477" s="150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</row>
    <row r="478" ht="15.75" customHeight="1">
      <c r="A478" s="146"/>
      <c r="B478" s="147"/>
      <c r="C478" s="146"/>
      <c r="D478" s="148"/>
      <c r="E478" s="149"/>
      <c r="F478" s="149"/>
      <c r="G478" s="21"/>
      <c r="H478" s="21"/>
      <c r="I478" s="21"/>
      <c r="J478" s="21"/>
      <c r="K478" s="21"/>
      <c r="L478" s="21"/>
      <c r="M478" s="21"/>
      <c r="N478" s="150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</row>
    <row r="479" ht="15.75" customHeight="1">
      <c r="A479" s="146"/>
      <c r="B479" s="147"/>
      <c r="C479" s="146"/>
      <c r="D479" s="148"/>
      <c r="E479" s="149"/>
      <c r="F479" s="149"/>
      <c r="G479" s="21"/>
      <c r="H479" s="21"/>
      <c r="I479" s="21"/>
      <c r="J479" s="21"/>
      <c r="K479" s="21"/>
      <c r="L479" s="21"/>
      <c r="M479" s="21"/>
      <c r="N479" s="150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</row>
    <row r="480" ht="15.75" customHeight="1">
      <c r="A480" s="146"/>
      <c r="B480" s="147"/>
      <c r="C480" s="146"/>
      <c r="D480" s="148"/>
      <c r="E480" s="149"/>
      <c r="F480" s="149"/>
      <c r="G480" s="21"/>
      <c r="H480" s="21"/>
      <c r="I480" s="21"/>
      <c r="J480" s="21"/>
      <c r="K480" s="21"/>
      <c r="L480" s="21"/>
      <c r="M480" s="21"/>
      <c r="N480" s="150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</row>
    <row r="481" ht="15.75" customHeight="1">
      <c r="A481" s="146"/>
      <c r="B481" s="147"/>
      <c r="C481" s="146"/>
      <c r="D481" s="148"/>
      <c r="E481" s="149"/>
      <c r="F481" s="149"/>
      <c r="G481" s="21"/>
      <c r="H481" s="21"/>
      <c r="I481" s="21"/>
      <c r="J481" s="21"/>
      <c r="K481" s="21"/>
      <c r="L481" s="21"/>
      <c r="M481" s="21"/>
      <c r="N481" s="150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</row>
    <row r="482" ht="15.75" customHeight="1">
      <c r="A482" s="146"/>
      <c r="B482" s="147"/>
      <c r="C482" s="146"/>
      <c r="D482" s="148"/>
      <c r="E482" s="149"/>
      <c r="F482" s="149"/>
      <c r="G482" s="21"/>
      <c r="H482" s="21"/>
      <c r="I482" s="21"/>
      <c r="J482" s="21"/>
      <c r="K482" s="21"/>
      <c r="L482" s="21"/>
      <c r="M482" s="21"/>
      <c r="N482" s="150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</row>
    <row r="483" ht="15.75" customHeight="1">
      <c r="A483" s="146"/>
      <c r="B483" s="147"/>
      <c r="C483" s="146"/>
      <c r="D483" s="148"/>
      <c r="E483" s="149"/>
      <c r="F483" s="149"/>
      <c r="G483" s="21"/>
      <c r="H483" s="21"/>
      <c r="I483" s="21"/>
      <c r="J483" s="21"/>
      <c r="K483" s="21"/>
      <c r="L483" s="21"/>
      <c r="M483" s="21"/>
      <c r="N483" s="150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</row>
    <row r="484" ht="15.75" customHeight="1">
      <c r="A484" s="146"/>
      <c r="B484" s="147"/>
      <c r="C484" s="146"/>
      <c r="D484" s="148"/>
      <c r="E484" s="149"/>
      <c r="F484" s="149"/>
      <c r="G484" s="21"/>
      <c r="H484" s="21"/>
      <c r="I484" s="21"/>
      <c r="J484" s="21"/>
      <c r="K484" s="21"/>
      <c r="L484" s="21"/>
      <c r="M484" s="21"/>
      <c r="N484" s="150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</row>
    <row r="485" ht="15.75" customHeight="1">
      <c r="A485" s="146"/>
      <c r="B485" s="147"/>
      <c r="C485" s="146"/>
      <c r="D485" s="148"/>
      <c r="E485" s="149"/>
      <c r="F485" s="149"/>
      <c r="G485" s="21"/>
      <c r="H485" s="21"/>
      <c r="I485" s="21"/>
      <c r="J485" s="21"/>
      <c r="K485" s="21"/>
      <c r="L485" s="21"/>
      <c r="M485" s="21"/>
      <c r="N485" s="150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</row>
    <row r="486" ht="15.75" customHeight="1">
      <c r="A486" s="146"/>
      <c r="B486" s="147"/>
      <c r="C486" s="146"/>
      <c r="D486" s="148"/>
      <c r="E486" s="149"/>
      <c r="F486" s="149"/>
      <c r="G486" s="21"/>
      <c r="H486" s="21"/>
      <c r="I486" s="21"/>
      <c r="J486" s="21"/>
      <c r="K486" s="21"/>
      <c r="L486" s="21"/>
      <c r="M486" s="21"/>
      <c r="N486" s="150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</row>
    <row r="487" ht="15.75" customHeight="1">
      <c r="A487" s="146"/>
      <c r="B487" s="147"/>
      <c r="C487" s="146"/>
      <c r="D487" s="148"/>
      <c r="E487" s="149"/>
      <c r="F487" s="149"/>
      <c r="G487" s="21"/>
      <c r="H487" s="21"/>
      <c r="I487" s="21"/>
      <c r="J487" s="21"/>
      <c r="K487" s="21"/>
      <c r="L487" s="21"/>
      <c r="M487" s="21"/>
      <c r="N487" s="150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</row>
    <row r="488" ht="15.75" customHeight="1">
      <c r="A488" s="146"/>
      <c r="B488" s="147"/>
      <c r="C488" s="146"/>
      <c r="D488" s="148"/>
      <c r="E488" s="149"/>
      <c r="F488" s="149"/>
      <c r="G488" s="21"/>
      <c r="H488" s="21"/>
      <c r="I488" s="21"/>
      <c r="J488" s="21"/>
      <c r="K488" s="21"/>
      <c r="L488" s="21"/>
      <c r="M488" s="21"/>
      <c r="N488" s="150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</row>
    <row r="489" ht="15.75" customHeight="1">
      <c r="A489" s="146"/>
      <c r="B489" s="147"/>
      <c r="C489" s="146"/>
      <c r="D489" s="148"/>
      <c r="E489" s="149"/>
      <c r="F489" s="149"/>
      <c r="G489" s="21"/>
      <c r="H489" s="21"/>
      <c r="I489" s="21"/>
      <c r="J489" s="21"/>
      <c r="K489" s="21"/>
      <c r="L489" s="21"/>
      <c r="M489" s="21"/>
      <c r="N489" s="150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</row>
    <row r="490" ht="15.75" customHeight="1">
      <c r="A490" s="146"/>
      <c r="B490" s="147"/>
      <c r="C490" s="146"/>
      <c r="D490" s="148"/>
      <c r="E490" s="149"/>
      <c r="F490" s="149"/>
      <c r="G490" s="21"/>
      <c r="H490" s="21"/>
      <c r="I490" s="21"/>
      <c r="J490" s="21"/>
      <c r="K490" s="21"/>
      <c r="L490" s="21"/>
      <c r="M490" s="21"/>
      <c r="N490" s="150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</row>
    <row r="491" ht="15.75" customHeight="1">
      <c r="A491" s="146"/>
      <c r="B491" s="147"/>
      <c r="C491" s="146"/>
      <c r="D491" s="148"/>
      <c r="E491" s="149"/>
      <c r="F491" s="149"/>
      <c r="G491" s="21"/>
      <c r="H491" s="21"/>
      <c r="I491" s="21"/>
      <c r="J491" s="21"/>
      <c r="K491" s="21"/>
      <c r="L491" s="21"/>
      <c r="M491" s="21"/>
      <c r="N491" s="150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</row>
    <row r="492" ht="15.75" customHeight="1">
      <c r="A492" s="146"/>
      <c r="B492" s="147"/>
      <c r="C492" s="146"/>
      <c r="D492" s="148"/>
      <c r="E492" s="149"/>
      <c r="F492" s="149"/>
      <c r="G492" s="21"/>
      <c r="H492" s="21"/>
      <c r="I492" s="21"/>
      <c r="J492" s="21"/>
      <c r="K492" s="21"/>
      <c r="L492" s="21"/>
      <c r="M492" s="21"/>
      <c r="N492" s="150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</row>
    <row r="493" ht="15.75" customHeight="1">
      <c r="A493" s="146"/>
      <c r="B493" s="147"/>
      <c r="C493" s="146"/>
      <c r="D493" s="148"/>
      <c r="E493" s="149"/>
      <c r="F493" s="149"/>
      <c r="G493" s="21"/>
      <c r="H493" s="21"/>
      <c r="I493" s="21"/>
      <c r="J493" s="21"/>
      <c r="K493" s="21"/>
      <c r="L493" s="21"/>
      <c r="M493" s="21"/>
      <c r="N493" s="150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</row>
    <row r="494" ht="15.75" customHeight="1">
      <c r="A494" s="146"/>
      <c r="B494" s="147"/>
      <c r="C494" s="146"/>
      <c r="D494" s="148"/>
      <c r="E494" s="149"/>
      <c r="F494" s="149"/>
      <c r="G494" s="21"/>
      <c r="H494" s="21"/>
      <c r="I494" s="21"/>
      <c r="J494" s="21"/>
      <c r="K494" s="21"/>
      <c r="L494" s="21"/>
      <c r="M494" s="21"/>
      <c r="N494" s="150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</row>
    <row r="495" ht="15.75" customHeight="1">
      <c r="A495" s="146"/>
      <c r="B495" s="147"/>
      <c r="C495" s="146"/>
      <c r="D495" s="148"/>
      <c r="E495" s="149"/>
      <c r="F495" s="149"/>
      <c r="G495" s="21"/>
      <c r="H495" s="21"/>
      <c r="I495" s="21"/>
      <c r="J495" s="21"/>
      <c r="K495" s="21"/>
      <c r="L495" s="21"/>
      <c r="M495" s="21"/>
      <c r="N495" s="150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</row>
    <row r="496" ht="15.75" customHeight="1">
      <c r="A496" s="146"/>
      <c r="B496" s="147"/>
      <c r="C496" s="146"/>
      <c r="D496" s="148"/>
      <c r="E496" s="149"/>
      <c r="F496" s="149"/>
      <c r="G496" s="21"/>
      <c r="H496" s="21"/>
      <c r="I496" s="21"/>
      <c r="J496" s="21"/>
      <c r="K496" s="21"/>
      <c r="L496" s="21"/>
      <c r="M496" s="21"/>
      <c r="N496" s="150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</row>
    <row r="497" ht="15.75" customHeight="1">
      <c r="A497" s="146"/>
      <c r="B497" s="147"/>
      <c r="C497" s="146"/>
      <c r="D497" s="148"/>
      <c r="E497" s="149"/>
      <c r="F497" s="149"/>
      <c r="G497" s="21"/>
      <c r="H497" s="21"/>
      <c r="I497" s="21"/>
      <c r="J497" s="21"/>
      <c r="K497" s="21"/>
      <c r="L497" s="21"/>
      <c r="M497" s="21"/>
      <c r="N497" s="150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</row>
    <row r="498" ht="15.75" customHeight="1">
      <c r="A498" s="146"/>
      <c r="B498" s="147"/>
      <c r="C498" s="146"/>
      <c r="D498" s="148"/>
      <c r="E498" s="149"/>
      <c r="F498" s="149"/>
      <c r="G498" s="21"/>
      <c r="H498" s="21"/>
      <c r="I498" s="21"/>
      <c r="J498" s="21"/>
      <c r="K498" s="21"/>
      <c r="L498" s="21"/>
      <c r="M498" s="21"/>
      <c r="N498" s="150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</row>
    <row r="499" ht="15.75" customHeight="1">
      <c r="A499" s="146"/>
      <c r="B499" s="147"/>
      <c r="C499" s="146"/>
      <c r="D499" s="148"/>
      <c r="E499" s="149"/>
      <c r="F499" s="149"/>
      <c r="G499" s="21"/>
      <c r="H499" s="21"/>
      <c r="I499" s="21"/>
      <c r="J499" s="21"/>
      <c r="K499" s="21"/>
      <c r="L499" s="21"/>
      <c r="M499" s="21"/>
      <c r="N499" s="150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</row>
    <row r="500" ht="15.75" customHeight="1">
      <c r="A500" s="146"/>
      <c r="B500" s="147"/>
      <c r="C500" s="146"/>
      <c r="D500" s="148"/>
      <c r="E500" s="149"/>
      <c r="F500" s="149"/>
      <c r="G500" s="21"/>
      <c r="H500" s="21"/>
      <c r="I500" s="21"/>
      <c r="J500" s="21"/>
      <c r="K500" s="21"/>
      <c r="L500" s="21"/>
      <c r="M500" s="21"/>
      <c r="N500" s="150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</row>
    <row r="501" ht="15.75" customHeight="1">
      <c r="A501" s="146"/>
      <c r="B501" s="147"/>
      <c r="C501" s="146"/>
      <c r="D501" s="148"/>
      <c r="E501" s="149"/>
      <c r="F501" s="149"/>
      <c r="G501" s="21"/>
      <c r="H501" s="21"/>
      <c r="I501" s="21"/>
      <c r="J501" s="21"/>
      <c r="K501" s="21"/>
      <c r="L501" s="21"/>
      <c r="M501" s="21"/>
      <c r="N501" s="150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</row>
    <row r="502" ht="15.75" customHeight="1">
      <c r="A502" s="146"/>
      <c r="B502" s="147"/>
      <c r="C502" s="146"/>
      <c r="D502" s="148"/>
      <c r="E502" s="149"/>
      <c r="F502" s="149"/>
      <c r="G502" s="21"/>
      <c r="H502" s="21"/>
      <c r="I502" s="21"/>
      <c r="J502" s="21"/>
      <c r="K502" s="21"/>
      <c r="L502" s="21"/>
      <c r="M502" s="21"/>
      <c r="N502" s="150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</row>
    <row r="503" ht="15.75" customHeight="1">
      <c r="A503" s="146"/>
      <c r="B503" s="147"/>
      <c r="C503" s="146"/>
      <c r="D503" s="148"/>
      <c r="E503" s="149"/>
      <c r="F503" s="149"/>
      <c r="G503" s="21"/>
      <c r="H503" s="21"/>
      <c r="I503" s="21"/>
      <c r="J503" s="21"/>
      <c r="K503" s="21"/>
      <c r="L503" s="21"/>
      <c r="M503" s="21"/>
      <c r="N503" s="150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</row>
    <row r="504" ht="15.75" customHeight="1">
      <c r="A504" s="146"/>
      <c r="B504" s="147"/>
      <c r="C504" s="146"/>
      <c r="D504" s="148"/>
      <c r="E504" s="149"/>
      <c r="F504" s="149"/>
      <c r="G504" s="21"/>
      <c r="H504" s="21"/>
      <c r="I504" s="21"/>
      <c r="J504" s="21"/>
      <c r="K504" s="21"/>
      <c r="L504" s="21"/>
      <c r="M504" s="21"/>
      <c r="N504" s="150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</row>
    <row r="505" ht="15.75" customHeight="1">
      <c r="A505" s="146"/>
      <c r="B505" s="147"/>
      <c r="C505" s="146"/>
      <c r="D505" s="148"/>
      <c r="E505" s="149"/>
      <c r="F505" s="149"/>
      <c r="G505" s="21"/>
      <c r="H505" s="21"/>
      <c r="I505" s="21"/>
      <c r="J505" s="21"/>
      <c r="K505" s="21"/>
      <c r="L505" s="21"/>
      <c r="M505" s="21"/>
      <c r="N505" s="150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</row>
    <row r="506" ht="15.75" customHeight="1">
      <c r="A506" s="146"/>
      <c r="B506" s="147"/>
      <c r="C506" s="146"/>
      <c r="D506" s="148"/>
      <c r="E506" s="149"/>
      <c r="F506" s="149"/>
      <c r="G506" s="21"/>
      <c r="H506" s="21"/>
      <c r="I506" s="21"/>
      <c r="J506" s="21"/>
      <c r="K506" s="21"/>
      <c r="L506" s="21"/>
      <c r="M506" s="21"/>
      <c r="N506" s="150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</row>
    <row r="507" ht="15.75" customHeight="1">
      <c r="A507" s="146"/>
      <c r="B507" s="147"/>
      <c r="C507" s="146"/>
      <c r="D507" s="148"/>
      <c r="E507" s="149"/>
      <c r="F507" s="149"/>
      <c r="G507" s="21"/>
      <c r="H507" s="21"/>
      <c r="I507" s="21"/>
      <c r="J507" s="21"/>
      <c r="K507" s="21"/>
      <c r="L507" s="21"/>
      <c r="M507" s="21"/>
      <c r="N507" s="150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</row>
    <row r="508" ht="15.75" customHeight="1">
      <c r="A508" s="146"/>
      <c r="B508" s="147"/>
      <c r="C508" s="146"/>
      <c r="D508" s="148"/>
      <c r="E508" s="149"/>
      <c r="F508" s="149"/>
      <c r="G508" s="21"/>
      <c r="H508" s="21"/>
      <c r="I508" s="21"/>
      <c r="J508" s="21"/>
      <c r="K508" s="21"/>
      <c r="L508" s="21"/>
      <c r="M508" s="21"/>
      <c r="N508" s="150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</row>
    <row r="509" ht="15.75" customHeight="1">
      <c r="A509" s="146"/>
      <c r="B509" s="147"/>
      <c r="C509" s="146"/>
      <c r="D509" s="148"/>
      <c r="E509" s="149"/>
      <c r="F509" s="149"/>
      <c r="G509" s="21"/>
      <c r="H509" s="21"/>
      <c r="I509" s="21"/>
      <c r="J509" s="21"/>
      <c r="K509" s="21"/>
      <c r="L509" s="21"/>
      <c r="M509" s="21"/>
      <c r="N509" s="150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</row>
    <row r="510" ht="15.75" customHeight="1">
      <c r="A510" s="146"/>
      <c r="B510" s="147"/>
      <c r="C510" s="146"/>
      <c r="D510" s="148"/>
      <c r="E510" s="149"/>
      <c r="F510" s="149"/>
      <c r="G510" s="21"/>
      <c r="H510" s="21"/>
      <c r="I510" s="21"/>
      <c r="J510" s="21"/>
      <c r="K510" s="21"/>
      <c r="L510" s="21"/>
      <c r="M510" s="21"/>
      <c r="N510" s="150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</row>
    <row r="511" ht="15.75" customHeight="1">
      <c r="A511" s="146"/>
      <c r="B511" s="147"/>
      <c r="C511" s="146"/>
      <c r="D511" s="148"/>
      <c r="E511" s="149"/>
      <c r="F511" s="149"/>
      <c r="G511" s="21"/>
      <c r="H511" s="21"/>
      <c r="I511" s="21"/>
      <c r="J511" s="21"/>
      <c r="K511" s="21"/>
      <c r="L511" s="21"/>
      <c r="M511" s="21"/>
      <c r="N511" s="150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</row>
    <row r="512" ht="15.75" customHeight="1">
      <c r="A512" s="146"/>
      <c r="B512" s="147"/>
      <c r="C512" s="146"/>
      <c r="D512" s="148"/>
      <c r="E512" s="149"/>
      <c r="F512" s="149"/>
      <c r="G512" s="21"/>
      <c r="H512" s="21"/>
      <c r="I512" s="21"/>
      <c r="J512" s="21"/>
      <c r="K512" s="21"/>
      <c r="L512" s="21"/>
      <c r="M512" s="21"/>
      <c r="N512" s="150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</row>
    <row r="513" ht="15.75" customHeight="1">
      <c r="A513" s="146"/>
      <c r="B513" s="147"/>
      <c r="C513" s="146"/>
      <c r="D513" s="148"/>
      <c r="E513" s="149"/>
      <c r="F513" s="149"/>
      <c r="G513" s="21"/>
      <c r="H513" s="21"/>
      <c r="I513" s="21"/>
      <c r="J513" s="21"/>
      <c r="K513" s="21"/>
      <c r="L513" s="21"/>
      <c r="M513" s="21"/>
      <c r="N513" s="150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</row>
    <row r="514" ht="15.75" customHeight="1">
      <c r="A514" s="146"/>
      <c r="B514" s="147"/>
      <c r="C514" s="146"/>
      <c r="D514" s="148"/>
      <c r="E514" s="149"/>
      <c r="F514" s="149"/>
      <c r="G514" s="21"/>
      <c r="H514" s="21"/>
      <c r="I514" s="21"/>
      <c r="J514" s="21"/>
      <c r="K514" s="21"/>
      <c r="L514" s="21"/>
      <c r="M514" s="21"/>
      <c r="N514" s="150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</row>
    <row r="515" ht="15.75" customHeight="1">
      <c r="A515" s="146"/>
      <c r="B515" s="147"/>
      <c r="C515" s="146"/>
      <c r="D515" s="148"/>
      <c r="E515" s="149"/>
      <c r="F515" s="149"/>
      <c r="G515" s="21"/>
      <c r="H515" s="21"/>
      <c r="I515" s="21"/>
      <c r="J515" s="21"/>
      <c r="K515" s="21"/>
      <c r="L515" s="21"/>
      <c r="M515" s="21"/>
      <c r="N515" s="150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</row>
    <row r="516" ht="15.75" customHeight="1">
      <c r="A516" s="146"/>
      <c r="B516" s="147"/>
      <c r="C516" s="146"/>
      <c r="D516" s="148"/>
      <c r="E516" s="149"/>
      <c r="F516" s="149"/>
      <c r="G516" s="21"/>
      <c r="H516" s="21"/>
      <c r="I516" s="21"/>
      <c r="J516" s="21"/>
      <c r="K516" s="21"/>
      <c r="L516" s="21"/>
      <c r="M516" s="21"/>
      <c r="N516" s="150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</row>
    <row r="517" ht="15.75" customHeight="1">
      <c r="A517" s="146"/>
      <c r="B517" s="147"/>
      <c r="C517" s="146"/>
      <c r="D517" s="148"/>
      <c r="E517" s="149"/>
      <c r="F517" s="149"/>
      <c r="G517" s="21"/>
      <c r="H517" s="21"/>
      <c r="I517" s="21"/>
      <c r="J517" s="21"/>
      <c r="K517" s="21"/>
      <c r="L517" s="21"/>
      <c r="M517" s="21"/>
      <c r="N517" s="150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</row>
    <row r="518" ht="15.75" customHeight="1">
      <c r="A518" s="146"/>
      <c r="B518" s="147"/>
      <c r="C518" s="146"/>
      <c r="D518" s="148"/>
      <c r="E518" s="149"/>
      <c r="F518" s="149"/>
      <c r="G518" s="21"/>
      <c r="H518" s="21"/>
      <c r="I518" s="21"/>
      <c r="J518" s="21"/>
      <c r="K518" s="21"/>
      <c r="L518" s="21"/>
      <c r="M518" s="21"/>
      <c r="N518" s="150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</row>
    <row r="519" ht="15.75" customHeight="1">
      <c r="A519" s="146"/>
      <c r="B519" s="147"/>
      <c r="C519" s="146"/>
      <c r="D519" s="148"/>
      <c r="E519" s="149"/>
      <c r="F519" s="149"/>
      <c r="G519" s="21"/>
      <c r="H519" s="21"/>
      <c r="I519" s="21"/>
      <c r="J519" s="21"/>
      <c r="K519" s="21"/>
      <c r="L519" s="21"/>
      <c r="M519" s="21"/>
      <c r="N519" s="150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</row>
    <row r="520" ht="15.75" customHeight="1">
      <c r="A520" s="146"/>
      <c r="B520" s="147"/>
      <c r="C520" s="146"/>
      <c r="D520" s="148"/>
      <c r="E520" s="149"/>
      <c r="F520" s="149"/>
      <c r="G520" s="21"/>
      <c r="H520" s="21"/>
      <c r="I520" s="21"/>
      <c r="J520" s="21"/>
      <c r="K520" s="21"/>
      <c r="L520" s="21"/>
      <c r="M520" s="21"/>
      <c r="N520" s="150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</row>
    <row r="521" ht="15.75" customHeight="1">
      <c r="A521" s="146"/>
      <c r="B521" s="147"/>
      <c r="C521" s="146"/>
      <c r="D521" s="148"/>
      <c r="E521" s="149"/>
      <c r="F521" s="149"/>
      <c r="G521" s="21"/>
      <c r="H521" s="21"/>
      <c r="I521" s="21"/>
      <c r="J521" s="21"/>
      <c r="K521" s="21"/>
      <c r="L521" s="21"/>
      <c r="M521" s="21"/>
      <c r="N521" s="150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</row>
    <row r="522" ht="15.75" customHeight="1">
      <c r="A522" s="146"/>
      <c r="B522" s="147"/>
      <c r="C522" s="146"/>
      <c r="D522" s="148"/>
      <c r="E522" s="149"/>
      <c r="F522" s="149"/>
      <c r="G522" s="21"/>
      <c r="H522" s="21"/>
      <c r="I522" s="21"/>
      <c r="J522" s="21"/>
      <c r="K522" s="21"/>
      <c r="L522" s="21"/>
      <c r="M522" s="21"/>
      <c r="N522" s="150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</row>
    <row r="523" ht="15.75" customHeight="1">
      <c r="A523" s="146"/>
      <c r="B523" s="147"/>
      <c r="C523" s="146"/>
      <c r="D523" s="148"/>
      <c r="E523" s="149"/>
      <c r="F523" s="149"/>
      <c r="G523" s="21"/>
      <c r="H523" s="21"/>
      <c r="I523" s="21"/>
      <c r="J523" s="21"/>
      <c r="K523" s="21"/>
      <c r="L523" s="21"/>
      <c r="M523" s="21"/>
      <c r="N523" s="150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</row>
    <row r="524" ht="15.75" customHeight="1">
      <c r="A524" s="146"/>
      <c r="B524" s="147"/>
      <c r="C524" s="146"/>
      <c r="D524" s="148"/>
      <c r="E524" s="149"/>
      <c r="F524" s="149"/>
      <c r="G524" s="21"/>
      <c r="H524" s="21"/>
      <c r="I524" s="21"/>
      <c r="J524" s="21"/>
      <c r="K524" s="21"/>
      <c r="L524" s="21"/>
      <c r="M524" s="21"/>
      <c r="N524" s="150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</row>
    <row r="525" ht="15.75" customHeight="1">
      <c r="A525" s="146"/>
      <c r="B525" s="147"/>
      <c r="C525" s="146"/>
      <c r="D525" s="148"/>
      <c r="E525" s="149"/>
      <c r="F525" s="149"/>
      <c r="G525" s="21"/>
      <c r="H525" s="21"/>
      <c r="I525" s="21"/>
      <c r="J525" s="21"/>
      <c r="K525" s="21"/>
      <c r="L525" s="21"/>
      <c r="M525" s="21"/>
      <c r="N525" s="150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</row>
    <row r="526" ht="15.75" customHeight="1">
      <c r="A526" s="146"/>
      <c r="B526" s="147"/>
      <c r="C526" s="146"/>
      <c r="D526" s="148"/>
      <c r="E526" s="149"/>
      <c r="F526" s="149"/>
      <c r="G526" s="21"/>
      <c r="H526" s="21"/>
      <c r="I526" s="21"/>
      <c r="J526" s="21"/>
      <c r="K526" s="21"/>
      <c r="L526" s="21"/>
      <c r="M526" s="21"/>
      <c r="N526" s="150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</row>
    <row r="527" ht="15.75" customHeight="1">
      <c r="A527" s="146"/>
      <c r="B527" s="147"/>
      <c r="C527" s="146"/>
      <c r="D527" s="148"/>
      <c r="E527" s="149"/>
      <c r="F527" s="149"/>
      <c r="G527" s="21"/>
      <c r="H527" s="21"/>
      <c r="I527" s="21"/>
      <c r="J527" s="21"/>
      <c r="K527" s="21"/>
      <c r="L527" s="21"/>
      <c r="M527" s="21"/>
      <c r="N527" s="150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</row>
    <row r="528" ht="15.75" customHeight="1">
      <c r="A528" s="146"/>
      <c r="B528" s="147"/>
      <c r="C528" s="146"/>
      <c r="D528" s="148"/>
      <c r="E528" s="149"/>
      <c r="F528" s="149"/>
      <c r="G528" s="21"/>
      <c r="H528" s="21"/>
      <c r="I528" s="21"/>
      <c r="J528" s="21"/>
      <c r="K528" s="21"/>
      <c r="L528" s="21"/>
      <c r="M528" s="21"/>
      <c r="N528" s="150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</row>
    <row r="529" ht="15.75" customHeight="1">
      <c r="A529" s="146"/>
      <c r="B529" s="147"/>
      <c r="C529" s="146"/>
      <c r="D529" s="148"/>
      <c r="E529" s="149"/>
      <c r="F529" s="149"/>
      <c r="G529" s="21"/>
      <c r="H529" s="21"/>
      <c r="I529" s="21"/>
      <c r="J529" s="21"/>
      <c r="K529" s="21"/>
      <c r="L529" s="21"/>
      <c r="M529" s="21"/>
      <c r="N529" s="150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</row>
    <row r="530" ht="15.75" customHeight="1">
      <c r="A530" s="146"/>
      <c r="B530" s="147"/>
      <c r="C530" s="146"/>
      <c r="D530" s="148"/>
      <c r="E530" s="149"/>
      <c r="F530" s="149"/>
      <c r="G530" s="21"/>
      <c r="H530" s="21"/>
      <c r="I530" s="21"/>
      <c r="J530" s="21"/>
      <c r="K530" s="21"/>
      <c r="L530" s="21"/>
      <c r="M530" s="21"/>
      <c r="N530" s="150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</row>
    <row r="531" ht="15.75" customHeight="1">
      <c r="A531" s="146"/>
      <c r="B531" s="147"/>
      <c r="C531" s="146"/>
      <c r="D531" s="148"/>
      <c r="E531" s="149"/>
      <c r="F531" s="149"/>
      <c r="G531" s="21"/>
      <c r="H531" s="21"/>
      <c r="I531" s="21"/>
      <c r="J531" s="21"/>
      <c r="K531" s="21"/>
      <c r="L531" s="21"/>
      <c r="M531" s="21"/>
      <c r="N531" s="150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</row>
    <row r="532" ht="15.75" customHeight="1">
      <c r="A532" s="146"/>
      <c r="B532" s="147"/>
      <c r="C532" s="146"/>
      <c r="D532" s="148"/>
      <c r="E532" s="149"/>
      <c r="F532" s="149"/>
      <c r="G532" s="21"/>
      <c r="H532" s="21"/>
      <c r="I532" s="21"/>
      <c r="J532" s="21"/>
      <c r="K532" s="21"/>
      <c r="L532" s="21"/>
      <c r="M532" s="21"/>
      <c r="N532" s="150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</row>
    <row r="533" ht="15.75" customHeight="1">
      <c r="A533" s="146"/>
      <c r="B533" s="147"/>
      <c r="C533" s="146"/>
      <c r="D533" s="148"/>
      <c r="E533" s="149"/>
      <c r="F533" s="149"/>
      <c r="G533" s="21"/>
      <c r="H533" s="21"/>
      <c r="I533" s="21"/>
      <c r="J533" s="21"/>
      <c r="K533" s="21"/>
      <c r="L533" s="21"/>
      <c r="M533" s="21"/>
      <c r="N533" s="150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</row>
    <row r="534" ht="15.75" customHeight="1">
      <c r="A534" s="146"/>
      <c r="B534" s="147"/>
      <c r="C534" s="146"/>
      <c r="D534" s="148"/>
      <c r="E534" s="149"/>
      <c r="F534" s="149"/>
      <c r="G534" s="21"/>
      <c r="H534" s="21"/>
      <c r="I534" s="21"/>
      <c r="J534" s="21"/>
      <c r="K534" s="21"/>
      <c r="L534" s="21"/>
      <c r="M534" s="21"/>
      <c r="N534" s="150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</row>
    <row r="535" ht="15.75" customHeight="1">
      <c r="A535" s="146"/>
      <c r="B535" s="147"/>
      <c r="C535" s="146"/>
      <c r="D535" s="148"/>
      <c r="E535" s="149"/>
      <c r="F535" s="149"/>
      <c r="G535" s="21"/>
      <c r="H535" s="21"/>
      <c r="I535" s="21"/>
      <c r="J535" s="21"/>
      <c r="K535" s="21"/>
      <c r="L535" s="21"/>
      <c r="M535" s="21"/>
      <c r="N535" s="150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</row>
    <row r="536" ht="15.75" customHeight="1">
      <c r="A536" s="146"/>
      <c r="B536" s="147"/>
      <c r="C536" s="146"/>
      <c r="D536" s="148"/>
      <c r="E536" s="149"/>
      <c r="F536" s="149"/>
      <c r="G536" s="21"/>
      <c r="H536" s="21"/>
      <c r="I536" s="21"/>
      <c r="J536" s="21"/>
      <c r="K536" s="21"/>
      <c r="L536" s="21"/>
      <c r="M536" s="21"/>
      <c r="N536" s="150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</row>
    <row r="537" ht="15.75" customHeight="1">
      <c r="A537" s="146"/>
      <c r="B537" s="147"/>
      <c r="C537" s="146"/>
      <c r="D537" s="148"/>
      <c r="E537" s="149"/>
      <c r="F537" s="149"/>
      <c r="G537" s="21"/>
      <c r="H537" s="21"/>
      <c r="I537" s="21"/>
      <c r="J537" s="21"/>
      <c r="K537" s="21"/>
      <c r="L537" s="21"/>
      <c r="M537" s="21"/>
      <c r="N537" s="150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</row>
    <row r="538" ht="15.75" customHeight="1">
      <c r="A538" s="146"/>
      <c r="B538" s="147"/>
      <c r="C538" s="146"/>
      <c r="D538" s="148"/>
      <c r="E538" s="149"/>
      <c r="F538" s="149"/>
      <c r="G538" s="21"/>
      <c r="H538" s="21"/>
      <c r="I538" s="21"/>
      <c r="J538" s="21"/>
      <c r="K538" s="21"/>
      <c r="L538" s="21"/>
      <c r="M538" s="21"/>
      <c r="N538" s="150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</row>
    <row r="539" ht="15.75" customHeight="1">
      <c r="A539" s="146"/>
      <c r="B539" s="147"/>
      <c r="C539" s="146"/>
      <c r="D539" s="148"/>
      <c r="E539" s="149"/>
      <c r="F539" s="149"/>
      <c r="G539" s="21"/>
      <c r="H539" s="21"/>
      <c r="I539" s="21"/>
      <c r="J539" s="21"/>
      <c r="K539" s="21"/>
      <c r="L539" s="21"/>
      <c r="M539" s="21"/>
      <c r="N539" s="150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</row>
    <row r="540" ht="15.75" customHeight="1">
      <c r="A540" s="146"/>
      <c r="B540" s="147"/>
      <c r="C540" s="146"/>
      <c r="D540" s="148"/>
      <c r="E540" s="149"/>
      <c r="F540" s="149"/>
      <c r="G540" s="21"/>
      <c r="H540" s="21"/>
      <c r="I540" s="21"/>
      <c r="J540" s="21"/>
      <c r="K540" s="21"/>
      <c r="L540" s="21"/>
      <c r="M540" s="21"/>
      <c r="N540" s="150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</row>
    <row r="541" ht="15.75" customHeight="1">
      <c r="A541" s="146"/>
      <c r="B541" s="147"/>
      <c r="C541" s="146"/>
      <c r="D541" s="148"/>
      <c r="E541" s="149"/>
      <c r="F541" s="149"/>
      <c r="G541" s="21"/>
      <c r="H541" s="21"/>
      <c r="I541" s="21"/>
      <c r="J541" s="21"/>
      <c r="K541" s="21"/>
      <c r="L541" s="21"/>
      <c r="M541" s="21"/>
      <c r="N541" s="150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</row>
    <row r="542" ht="15.75" customHeight="1">
      <c r="A542" s="146"/>
      <c r="B542" s="147"/>
      <c r="C542" s="146"/>
      <c r="D542" s="148"/>
      <c r="E542" s="149"/>
      <c r="F542" s="149"/>
      <c r="G542" s="21"/>
      <c r="H542" s="21"/>
      <c r="I542" s="21"/>
      <c r="J542" s="21"/>
      <c r="K542" s="21"/>
      <c r="L542" s="21"/>
      <c r="M542" s="21"/>
      <c r="N542" s="150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</row>
    <row r="543" ht="15.75" customHeight="1">
      <c r="A543" s="146"/>
      <c r="B543" s="147"/>
      <c r="C543" s="146"/>
      <c r="D543" s="148"/>
      <c r="E543" s="149"/>
      <c r="F543" s="149"/>
      <c r="G543" s="21"/>
      <c r="H543" s="21"/>
      <c r="I543" s="21"/>
      <c r="J543" s="21"/>
      <c r="K543" s="21"/>
      <c r="L543" s="21"/>
      <c r="M543" s="21"/>
      <c r="N543" s="150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</row>
    <row r="544" ht="15.75" customHeight="1">
      <c r="A544" s="146"/>
      <c r="B544" s="147"/>
      <c r="C544" s="146"/>
      <c r="D544" s="148"/>
      <c r="E544" s="149"/>
      <c r="F544" s="149"/>
      <c r="G544" s="21"/>
      <c r="H544" s="21"/>
      <c r="I544" s="21"/>
      <c r="J544" s="21"/>
      <c r="K544" s="21"/>
      <c r="L544" s="21"/>
      <c r="M544" s="21"/>
      <c r="N544" s="150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</row>
    <row r="545" ht="15.75" customHeight="1">
      <c r="A545" s="146"/>
      <c r="B545" s="147"/>
      <c r="C545" s="146"/>
      <c r="D545" s="148"/>
      <c r="E545" s="149"/>
      <c r="F545" s="149"/>
      <c r="G545" s="21"/>
      <c r="H545" s="21"/>
      <c r="I545" s="21"/>
      <c r="J545" s="21"/>
      <c r="K545" s="21"/>
      <c r="L545" s="21"/>
      <c r="M545" s="21"/>
      <c r="N545" s="150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</row>
    <row r="546" ht="15.75" customHeight="1">
      <c r="A546" s="146"/>
      <c r="B546" s="147"/>
      <c r="C546" s="146"/>
      <c r="D546" s="148"/>
      <c r="E546" s="149"/>
      <c r="F546" s="149"/>
      <c r="G546" s="21"/>
      <c r="H546" s="21"/>
      <c r="I546" s="21"/>
      <c r="J546" s="21"/>
      <c r="K546" s="21"/>
      <c r="L546" s="21"/>
      <c r="M546" s="21"/>
      <c r="N546" s="150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</row>
    <row r="547" ht="15.75" customHeight="1">
      <c r="A547" s="146"/>
      <c r="B547" s="147"/>
      <c r="C547" s="146"/>
      <c r="D547" s="148"/>
      <c r="E547" s="149"/>
      <c r="F547" s="149"/>
      <c r="G547" s="21"/>
      <c r="H547" s="21"/>
      <c r="I547" s="21"/>
      <c r="J547" s="21"/>
      <c r="K547" s="21"/>
      <c r="L547" s="21"/>
      <c r="M547" s="21"/>
      <c r="N547" s="150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</row>
    <row r="548" ht="15.75" customHeight="1">
      <c r="A548" s="146"/>
      <c r="B548" s="147"/>
      <c r="C548" s="146"/>
      <c r="D548" s="148"/>
      <c r="E548" s="149"/>
      <c r="F548" s="149"/>
      <c r="G548" s="21"/>
      <c r="H548" s="21"/>
      <c r="I548" s="21"/>
      <c r="J548" s="21"/>
      <c r="K548" s="21"/>
      <c r="L548" s="21"/>
      <c r="M548" s="21"/>
      <c r="N548" s="150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</row>
    <row r="549" ht="15.75" customHeight="1">
      <c r="A549" s="146"/>
      <c r="B549" s="147"/>
      <c r="C549" s="146"/>
      <c r="D549" s="148"/>
      <c r="E549" s="149"/>
      <c r="F549" s="149"/>
      <c r="G549" s="21"/>
      <c r="H549" s="21"/>
      <c r="I549" s="21"/>
      <c r="J549" s="21"/>
      <c r="K549" s="21"/>
      <c r="L549" s="21"/>
      <c r="M549" s="21"/>
      <c r="N549" s="150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</row>
    <row r="550" ht="15.75" customHeight="1">
      <c r="A550" s="146"/>
      <c r="B550" s="147"/>
      <c r="C550" s="146"/>
      <c r="D550" s="148"/>
      <c r="E550" s="149"/>
      <c r="F550" s="149"/>
      <c r="G550" s="21"/>
      <c r="H550" s="21"/>
      <c r="I550" s="21"/>
      <c r="J550" s="21"/>
      <c r="K550" s="21"/>
      <c r="L550" s="21"/>
      <c r="M550" s="21"/>
      <c r="N550" s="150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</row>
    <row r="551" ht="15.75" customHeight="1">
      <c r="A551" s="146"/>
      <c r="B551" s="147"/>
      <c r="C551" s="146"/>
      <c r="D551" s="148"/>
      <c r="E551" s="149"/>
      <c r="F551" s="149"/>
      <c r="G551" s="21"/>
      <c r="H551" s="21"/>
      <c r="I551" s="21"/>
      <c r="J551" s="21"/>
      <c r="K551" s="21"/>
      <c r="L551" s="21"/>
      <c r="M551" s="21"/>
      <c r="N551" s="150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</row>
    <row r="552" ht="15.75" customHeight="1">
      <c r="A552" s="146"/>
      <c r="B552" s="147"/>
      <c r="C552" s="146"/>
      <c r="D552" s="148"/>
      <c r="E552" s="149"/>
      <c r="F552" s="149"/>
      <c r="G552" s="21"/>
      <c r="H552" s="21"/>
      <c r="I552" s="21"/>
      <c r="J552" s="21"/>
      <c r="K552" s="21"/>
      <c r="L552" s="21"/>
      <c r="M552" s="21"/>
      <c r="N552" s="150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</row>
    <row r="553" ht="15.75" customHeight="1">
      <c r="A553" s="146"/>
      <c r="B553" s="147"/>
      <c r="C553" s="146"/>
      <c r="D553" s="148"/>
      <c r="E553" s="149"/>
      <c r="F553" s="149"/>
      <c r="G553" s="21"/>
      <c r="H553" s="21"/>
      <c r="I553" s="21"/>
      <c r="J553" s="21"/>
      <c r="K553" s="21"/>
      <c r="L553" s="21"/>
      <c r="M553" s="21"/>
      <c r="N553" s="150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</row>
    <row r="554" ht="15.75" customHeight="1">
      <c r="A554" s="146"/>
      <c r="B554" s="147"/>
      <c r="C554" s="146"/>
      <c r="D554" s="148"/>
      <c r="E554" s="149"/>
      <c r="F554" s="149"/>
      <c r="G554" s="21"/>
      <c r="H554" s="21"/>
      <c r="I554" s="21"/>
      <c r="J554" s="21"/>
      <c r="K554" s="21"/>
      <c r="L554" s="21"/>
      <c r="M554" s="21"/>
      <c r="N554" s="150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</row>
    <row r="555" ht="15.75" customHeight="1">
      <c r="A555" s="146"/>
      <c r="B555" s="147"/>
      <c r="C555" s="146"/>
      <c r="D555" s="148"/>
      <c r="E555" s="149"/>
      <c r="F555" s="149"/>
      <c r="G555" s="21"/>
      <c r="H555" s="21"/>
      <c r="I555" s="21"/>
      <c r="J555" s="21"/>
      <c r="K555" s="21"/>
      <c r="L555" s="21"/>
      <c r="M555" s="21"/>
      <c r="N555" s="150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</row>
    <row r="556" ht="15.75" customHeight="1">
      <c r="A556" s="146"/>
      <c r="B556" s="147"/>
      <c r="C556" s="146"/>
      <c r="D556" s="148"/>
      <c r="E556" s="149"/>
      <c r="F556" s="149"/>
      <c r="G556" s="21"/>
      <c r="H556" s="21"/>
      <c r="I556" s="21"/>
      <c r="J556" s="21"/>
      <c r="K556" s="21"/>
      <c r="L556" s="21"/>
      <c r="M556" s="21"/>
      <c r="N556" s="150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</row>
    <row r="557" ht="15.75" customHeight="1">
      <c r="A557" s="146"/>
      <c r="B557" s="147"/>
      <c r="C557" s="146"/>
      <c r="D557" s="148"/>
      <c r="E557" s="149"/>
      <c r="F557" s="149"/>
      <c r="G557" s="21"/>
      <c r="H557" s="21"/>
      <c r="I557" s="21"/>
      <c r="J557" s="21"/>
      <c r="K557" s="21"/>
      <c r="L557" s="21"/>
      <c r="M557" s="21"/>
      <c r="N557" s="150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</row>
    <row r="558" ht="15.75" customHeight="1">
      <c r="A558" s="146"/>
      <c r="B558" s="147"/>
      <c r="C558" s="146"/>
      <c r="D558" s="148"/>
      <c r="E558" s="149"/>
      <c r="F558" s="149"/>
      <c r="G558" s="21"/>
      <c r="H558" s="21"/>
      <c r="I558" s="21"/>
      <c r="J558" s="21"/>
      <c r="K558" s="21"/>
      <c r="L558" s="21"/>
      <c r="M558" s="21"/>
      <c r="N558" s="150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</row>
    <row r="559" ht="15.75" customHeight="1">
      <c r="A559" s="146"/>
      <c r="B559" s="147"/>
      <c r="C559" s="146"/>
      <c r="D559" s="148"/>
      <c r="E559" s="149"/>
      <c r="F559" s="149"/>
      <c r="G559" s="21"/>
      <c r="H559" s="21"/>
      <c r="I559" s="21"/>
      <c r="J559" s="21"/>
      <c r="K559" s="21"/>
      <c r="L559" s="21"/>
      <c r="M559" s="21"/>
      <c r="N559" s="150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</row>
    <row r="560" ht="15.75" customHeight="1">
      <c r="A560" s="146"/>
      <c r="B560" s="147"/>
      <c r="C560" s="146"/>
      <c r="D560" s="148"/>
      <c r="E560" s="149"/>
      <c r="F560" s="149"/>
      <c r="G560" s="21"/>
      <c r="H560" s="21"/>
      <c r="I560" s="21"/>
      <c r="J560" s="21"/>
      <c r="K560" s="21"/>
      <c r="L560" s="21"/>
      <c r="M560" s="21"/>
      <c r="N560" s="150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</row>
    <row r="561" ht="15.75" customHeight="1">
      <c r="A561" s="146"/>
      <c r="B561" s="147"/>
      <c r="C561" s="146"/>
      <c r="D561" s="148"/>
      <c r="E561" s="149"/>
      <c r="F561" s="149"/>
      <c r="G561" s="21"/>
      <c r="H561" s="21"/>
      <c r="I561" s="21"/>
      <c r="J561" s="21"/>
      <c r="K561" s="21"/>
      <c r="L561" s="21"/>
      <c r="M561" s="21"/>
      <c r="N561" s="150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</row>
    <row r="562" ht="15.75" customHeight="1">
      <c r="A562" s="146"/>
      <c r="B562" s="147"/>
      <c r="C562" s="146"/>
      <c r="D562" s="148"/>
      <c r="E562" s="149"/>
      <c r="F562" s="149"/>
      <c r="G562" s="21"/>
      <c r="H562" s="21"/>
      <c r="I562" s="21"/>
      <c r="J562" s="21"/>
      <c r="K562" s="21"/>
      <c r="L562" s="21"/>
      <c r="M562" s="21"/>
      <c r="N562" s="150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</row>
    <row r="563" ht="15.75" customHeight="1">
      <c r="A563" s="146"/>
      <c r="B563" s="147"/>
      <c r="C563" s="146"/>
      <c r="D563" s="148"/>
      <c r="E563" s="149"/>
      <c r="F563" s="149"/>
      <c r="G563" s="21"/>
      <c r="H563" s="21"/>
      <c r="I563" s="21"/>
      <c r="J563" s="21"/>
      <c r="K563" s="21"/>
      <c r="L563" s="21"/>
      <c r="M563" s="21"/>
      <c r="N563" s="150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</row>
    <row r="564" ht="15.75" customHeight="1">
      <c r="A564" s="146"/>
      <c r="B564" s="147"/>
      <c r="C564" s="146"/>
      <c r="D564" s="148"/>
      <c r="E564" s="149"/>
      <c r="F564" s="149"/>
      <c r="G564" s="21"/>
      <c r="H564" s="21"/>
      <c r="I564" s="21"/>
      <c r="J564" s="21"/>
      <c r="K564" s="21"/>
      <c r="L564" s="21"/>
      <c r="M564" s="21"/>
      <c r="N564" s="150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</row>
    <row r="565" ht="15.75" customHeight="1">
      <c r="A565" s="146"/>
      <c r="B565" s="147"/>
      <c r="C565" s="146"/>
      <c r="D565" s="148"/>
      <c r="E565" s="149"/>
      <c r="F565" s="149"/>
      <c r="G565" s="21"/>
      <c r="H565" s="21"/>
      <c r="I565" s="21"/>
      <c r="J565" s="21"/>
      <c r="K565" s="21"/>
      <c r="L565" s="21"/>
      <c r="M565" s="21"/>
      <c r="N565" s="150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</row>
    <row r="566" ht="15.75" customHeight="1">
      <c r="A566" s="146"/>
      <c r="B566" s="147"/>
      <c r="C566" s="146"/>
      <c r="D566" s="148"/>
      <c r="E566" s="149"/>
      <c r="F566" s="149"/>
      <c r="G566" s="21"/>
      <c r="H566" s="21"/>
      <c r="I566" s="21"/>
      <c r="J566" s="21"/>
      <c r="K566" s="21"/>
      <c r="L566" s="21"/>
      <c r="M566" s="21"/>
      <c r="N566" s="150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</row>
    <row r="567" ht="15.75" customHeight="1">
      <c r="A567" s="146"/>
      <c r="B567" s="147"/>
      <c r="C567" s="146"/>
      <c r="D567" s="148"/>
      <c r="E567" s="149"/>
      <c r="F567" s="149"/>
      <c r="G567" s="21"/>
      <c r="H567" s="21"/>
      <c r="I567" s="21"/>
      <c r="J567" s="21"/>
      <c r="K567" s="21"/>
      <c r="L567" s="21"/>
      <c r="M567" s="21"/>
      <c r="N567" s="150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</row>
    <row r="568" ht="15.75" customHeight="1">
      <c r="A568" s="146"/>
      <c r="B568" s="147"/>
      <c r="C568" s="146"/>
      <c r="D568" s="148"/>
      <c r="E568" s="149"/>
      <c r="F568" s="149"/>
      <c r="G568" s="21"/>
      <c r="H568" s="21"/>
      <c r="I568" s="21"/>
      <c r="J568" s="21"/>
      <c r="K568" s="21"/>
      <c r="L568" s="21"/>
      <c r="M568" s="21"/>
      <c r="N568" s="150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</row>
    <row r="569" ht="15.75" customHeight="1">
      <c r="A569" s="146"/>
      <c r="B569" s="147"/>
      <c r="C569" s="146"/>
      <c r="D569" s="148"/>
      <c r="E569" s="149"/>
      <c r="F569" s="149"/>
      <c r="G569" s="21"/>
      <c r="H569" s="21"/>
      <c r="I569" s="21"/>
      <c r="J569" s="21"/>
      <c r="K569" s="21"/>
      <c r="L569" s="21"/>
      <c r="M569" s="21"/>
      <c r="N569" s="150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</row>
    <row r="570" ht="15.75" customHeight="1">
      <c r="A570" s="146"/>
      <c r="B570" s="147"/>
      <c r="C570" s="146"/>
      <c r="D570" s="148"/>
      <c r="E570" s="149"/>
      <c r="F570" s="149"/>
      <c r="G570" s="21"/>
      <c r="H570" s="21"/>
      <c r="I570" s="21"/>
      <c r="J570" s="21"/>
      <c r="K570" s="21"/>
      <c r="L570" s="21"/>
      <c r="M570" s="21"/>
      <c r="N570" s="150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</row>
    <row r="571" ht="15.75" customHeight="1">
      <c r="A571" s="146"/>
      <c r="B571" s="147"/>
      <c r="C571" s="146"/>
      <c r="D571" s="148"/>
      <c r="E571" s="149"/>
      <c r="F571" s="149"/>
      <c r="G571" s="21"/>
      <c r="H571" s="21"/>
      <c r="I571" s="21"/>
      <c r="J571" s="21"/>
      <c r="K571" s="21"/>
      <c r="L571" s="21"/>
      <c r="M571" s="21"/>
      <c r="N571" s="150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</row>
    <row r="572" ht="15.75" customHeight="1">
      <c r="A572" s="146"/>
      <c r="B572" s="147"/>
      <c r="C572" s="146"/>
      <c r="D572" s="148"/>
      <c r="E572" s="149"/>
      <c r="F572" s="149"/>
      <c r="G572" s="21"/>
      <c r="H572" s="21"/>
      <c r="I572" s="21"/>
      <c r="J572" s="21"/>
      <c r="K572" s="21"/>
      <c r="L572" s="21"/>
      <c r="M572" s="21"/>
      <c r="N572" s="150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</row>
    <row r="573" ht="15.75" customHeight="1">
      <c r="A573" s="146"/>
      <c r="B573" s="147"/>
      <c r="C573" s="146"/>
      <c r="D573" s="148"/>
      <c r="E573" s="149"/>
      <c r="F573" s="149"/>
      <c r="G573" s="21"/>
      <c r="H573" s="21"/>
      <c r="I573" s="21"/>
      <c r="J573" s="21"/>
      <c r="K573" s="21"/>
      <c r="L573" s="21"/>
      <c r="M573" s="21"/>
      <c r="N573" s="150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</row>
    <row r="574" ht="15.75" customHeight="1">
      <c r="A574" s="146"/>
      <c r="B574" s="147"/>
      <c r="C574" s="146"/>
      <c r="D574" s="148"/>
      <c r="E574" s="149"/>
      <c r="F574" s="149"/>
      <c r="G574" s="21"/>
      <c r="H574" s="21"/>
      <c r="I574" s="21"/>
      <c r="J574" s="21"/>
      <c r="K574" s="21"/>
      <c r="L574" s="21"/>
      <c r="M574" s="21"/>
      <c r="N574" s="150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</row>
    <row r="575" ht="15.75" customHeight="1">
      <c r="A575" s="146"/>
      <c r="B575" s="147"/>
      <c r="C575" s="146"/>
      <c r="D575" s="148"/>
      <c r="E575" s="149"/>
      <c r="F575" s="149"/>
      <c r="G575" s="21"/>
      <c r="H575" s="21"/>
      <c r="I575" s="21"/>
      <c r="J575" s="21"/>
      <c r="K575" s="21"/>
      <c r="L575" s="21"/>
      <c r="M575" s="21"/>
      <c r="N575" s="150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</row>
    <row r="576" ht="15.75" customHeight="1">
      <c r="A576" s="146"/>
      <c r="B576" s="147"/>
      <c r="C576" s="146"/>
      <c r="D576" s="148"/>
      <c r="E576" s="149"/>
      <c r="F576" s="149"/>
      <c r="G576" s="21"/>
      <c r="H576" s="21"/>
      <c r="I576" s="21"/>
      <c r="J576" s="21"/>
      <c r="K576" s="21"/>
      <c r="L576" s="21"/>
      <c r="M576" s="21"/>
      <c r="N576" s="150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</row>
    <row r="577" ht="15.75" customHeight="1">
      <c r="A577" s="146"/>
      <c r="B577" s="147"/>
      <c r="C577" s="146"/>
      <c r="D577" s="148"/>
      <c r="E577" s="149"/>
      <c r="F577" s="149"/>
      <c r="G577" s="21"/>
      <c r="H577" s="21"/>
      <c r="I577" s="21"/>
      <c r="J577" s="21"/>
      <c r="K577" s="21"/>
      <c r="L577" s="21"/>
      <c r="M577" s="21"/>
      <c r="N577" s="150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</row>
    <row r="578" ht="15.75" customHeight="1">
      <c r="A578" s="146"/>
      <c r="B578" s="147"/>
      <c r="C578" s="146"/>
      <c r="D578" s="148"/>
      <c r="E578" s="149"/>
      <c r="F578" s="149"/>
      <c r="G578" s="21"/>
      <c r="H578" s="21"/>
      <c r="I578" s="21"/>
      <c r="J578" s="21"/>
      <c r="K578" s="21"/>
      <c r="L578" s="21"/>
      <c r="M578" s="21"/>
      <c r="N578" s="150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</row>
    <row r="579" ht="15.75" customHeight="1">
      <c r="A579" s="146"/>
      <c r="B579" s="147"/>
      <c r="C579" s="146"/>
      <c r="D579" s="148"/>
      <c r="E579" s="149"/>
      <c r="F579" s="149"/>
      <c r="G579" s="21"/>
      <c r="H579" s="21"/>
      <c r="I579" s="21"/>
      <c r="J579" s="21"/>
      <c r="K579" s="21"/>
      <c r="L579" s="21"/>
      <c r="M579" s="21"/>
      <c r="N579" s="150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</row>
    <row r="580" ht="15.75" customHeight="1">
      <c r="A580" s="146"/>
      <c r="B580" s="147"/>
      <c r="C580" s="146"/>
      <c r="D580" s="148"/>
      <c r="E580" s="149"/>
      <c r="F580" s="149"/>
      <c r="G580" s="21"/>
      <c r="H580" s="21"/>
      <c r="I580" s="21"/>
      <c r="J580" s="21"/>
      <c r="K580" s="21"/>
      <c r="L580" s="21"/>
      <c r="M580" s="21"/>
      <c r="N580" s="150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</row>
    <row r="581" ht="15.75" customHeight="1">
      <c r="A581" s="146"/>
      <c r="B581" s="147"/>
      <c r="C581" s="146"/>
      <c r="D581" s="148"/>
      <c r="E581" s="149"/>
      <c r="F581" s="149"/>
      <c r="G581" s="21"/>
      <c r="H581" s="21"/>
      <c r="I581" s="21"/>
      <c r="J581" s="21"/>
      <c r="K581" s="21"/>
      <c r="L581" s="21"/>
      <c r="M581" s="21"/>
      <c r="N581" s="150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</row>
    <row r="582" ht="15.75" customHeight="1">
      <c r="A582" s="146"/>
      <c r="B582" s="147"/>
      <c r="C582" s="146"/>
      <c r="D582" s="148"/>
      <c r="E582" s="149"/>
      <c r="F582" s="149"/>
      <c r="G582" s="21"/>
      <c r="H582" s="21"/>
      <c r="I582" s="21"/>
      <c r="J582" s="21"/>
      <c r="K582" s="21"/>
      <c r="L582" s="21"/>
      <c r="M582" s="21"/>
      <c r="N582" s="150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</row>
    <row r="583" ht="15.75" customHeight="1">
      <c r="A583" s="146"/>
      <c r="B583" s="147"/>
      <c r="C583" s="146"/>
      <c r="D583" s="148"/>
      <c r="E583" s="149"/>
      <c r="F583" s="149"/>
      <c r="G583" s="21"/>
      <c r="H583" s="21"/>
      <c r="I583" s="21"/>
      <c r="J583" s="21"/>
      <c r="K583" s="21"/>
      <c r="L583" s="21"/>
      <c r="M583" s="21"/>
      <c r="N583" s="150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</row>
    <row r="584" ht="15.75" customHeight="1">
      <c r="A584" s="146"/>
      <c r="B584" s="147"/>
      <c r="C584" s="146"/>
      <c r="D584" s="148"/>
      <c r="E584" s="149"/>
      <c r="F584" s="149"/>
      <c r="G584" s="21"/>
      <c r="H584" s="21"/>
      <c r="I584" s="21"/>
      <c r="J584" s="21"/>
      <c r="K584" s="21"/>
      <c r="L584" s="21"/>
      <c r="M584" s="21"/>
      <c r="N584" s="150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</row>
    <row r="585" ht="15.75" customHeight="1">
      <c r="A585" s="146"/>
      <c r="B585" s="147"/>
      <c r="C585" s="146"/>
      <c r="D585" s="148"/>
      <c r="E585" s="149"/>
      <c r="F585" s="149"/>
      <c r="G585" s="21"/>
      <c r="H585" s="21"/>
      <c r="I585" s="21"/>
      <c r="J585" s="21"/>
      <c r="K585" s="21"/>
      <c r="L585" s="21"/>
      <c r="M585" s="21"/>
      <c r="N585" s="150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</row>
    <row r="586" ht="15.75" customHeight="1">
      <c r="A586" s="146"/>
      <c r="B586" s="147"/>
      <c r="C586" s="146"/>
      <c r="D586" s="148"/>
      <c r="E586" s="149"/>
      <c r="F586" s="149"/>
      <c r="G586" s="21"/>
      <c r="H586" s="21"/>
      <c r="I586" s="21"/>
      <c r="J586" s="21"/>
      <c r="K586" s="21"/>
      <c r="L586" s="21"/>
      <c r="M586" s="21"/>
      <c r="N586" s="150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</row>
    <row r="587" ht="15.75" customHeight="1">
      <c r="A587" s="146"/>
      <c r="B587" s="147"/>
      <c r="C587" s="146"/>
      <c r="D587" s="148"/>
      <c r="E587" s="149"/>
      <c r="F587" s="149"/>
      <c r="G587" s="21"/>
      <c r="H587" s="21"/>
      <c r="I587" s="21"/>
      <c r="J587" s="21"/>
      <c r="K587" s="21"/>
      <c r="L587" s="21"/>
      <c r="M587" s="21"/>
      <c r="N587" s="150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</row>
    <row r="588" ht="15.75" customHeight="1">
      <c r="A588" s="146"/>
      <c r="B588" s="147"/>
      <c r="C588" s="146"/>
      <c r="D588" s="148"/>
      <c r="E588" s="149"/>
      <c r="F588" s="149"/>
      <c r="G588" s="21"/>
      <c r="H588" s="21"/>
      <c r="I588" s="21"/>
      <c r="J588" s="21"/>
      <c r="K588" s="21"/>
      <c r="L588" s="21"/>
      <c r="M588" s="21"/>
      <c r="N588" s="150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</row>
    <row r="589" ht="15.75" customHeight="1">
      <c r="A589" s="146"/>
      <c r="B589" s="147"/>
      <c r="C589" s="146"/>
      <c r="D589" s="148"/>
      <c r="E589" s="149"/>
      <c r="F589" s="149"/>
      <c r="G589" s="21"/>
      <c r="H589" s="21"/>
      <c r="I589" s="21"/>
      <c r="J589" s="21"/>
      <c r="K589" s="21"/>
      <c r="L589" s="21"/>
      <c r="M589" s="21"/>
      <c r="N589" s="150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</row>
    <row r="590" ht="15.75" customHeight="1">
      <c r="A590" s="146"/>
      <c r="B590" s="147"/>
      <c r="C590" s="146"/>
      <c r="D590" s="148"/>
      <c r="E590" s="149"/>
      <c r="F590" s="149"/>
      <c r="G590" s="21"/>
      <c r="H590" s="21"/>
      <c r="I590" s="21"/>
      <c r="J590" s="21"/>
      <c r="K590" s="21"/>
      <c r="L590" s="21"/>
      <c r="M590" s="21"/>
      <c r="N590" s="150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</row>
    <row r="591" ht="15.75" customHeight="1">
      <c r="A591" s="146"/>
      <c r="B591" s="147"/>
      <c r="C591" s="146"/>
      <c r="D591" s="148"/>
      <c r="E591" s="149"/>
      <c r="F591" s="149"/>
      <c r="G591" s="21"/>
      <c r="H591" s="21"/>
      <c r="I591" s="21"/>
      <c r="J591" s="21"/>
      <c r="K591" s="21"/>
      <c r="L591" s="21"/>
      <c r="M591" s="21"/>
      <c r="N591" s="150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</row>
    <row r="592" ht="15.75" customHeight="1">
      <c r="A592" s="146"/>
      <c r="B592" s="147"/>
      <c r="C592" s="146"/>
      <c r="D592" s="148"/>
      <c r="E592" s="149"/>
      <c r="F592" s="149"/>
      <c r="G592" s="21"/>
      <c r="H592" s="21"/>
      <c r="I592" s="21"/>
      <c r="J592" s="21"/>
      <c r="K592" s="21"/>
      <c r="L592" s="21"/>
      <c r="M592" s="21"/>
      <c r="N592" s="150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</row>
    <row r="593" ht="15.75" customHeight="1">
      <c r="A593" s="146"/>
      <c r="B593" s="147"/>
      <c r="C593" s="146"/>
      <c r="D593" s="148"/>
      <c r="E593" s="149"/>
      <c r="F593" s="149"/>
      <c r="G593" s="21"/>
      <c r="H593" s="21"/>
      <c r="I593" s="21"/>
      <c r="J593" s="21"/>
      <c r="K593" s="21"/>
      <c r="L593" s="21"/>
      <c r="M593" s="21"/>
      <c r="N593" s="150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</row>
    <row r="594" ht="15.75" customHeight="1">
      <c r="A594" s="146"/>
      <c r="B594" s="147"/>
      <c r="C594" s="146"/>
      <c r="D594" s="148"/>
      <c r="E594" s="149"/>
      <c r="F594" s="149"/>
      <c r="G594" s="21"/>
      <c r="H594" s="21"/>
      <c r="I594" s="21"/>
      <c r="J594" s="21"/>
      <c r="K594" s="21"/>
      <c r="L594" s="21"/>
      <c r="M594" s="21"/>
      <c r="N594" s="150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</row>
    <row r="595" ht="15.75" customHeight="1">
      <c r="A595" s="146"/>
      <c r="B595" s="147"/>
      <c r="C595" s="146"/>
      <c r="D595" s="148"/>
      <c r="E595" s="149"/>
      <c r="F595" s="149"/>
      <c r="G595" s="21"/>
      <c r="H595" s="21"/>
      <c r="I595" s="21"/>
      <c r="J595" s="21"/>
      <c r="K595" s="21"/>
      <c r="L595" s="21"/>
      <c r="M595" s="21"/>
      <c r="N595" s="150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</row>
    <row r="596" ht="15.75" customHeight="1">
      <c r="A596" s="146"/>
      <c r="B596" s="147"/>
      <c r="C596" s="146"/>
      <c r="D596" s="148"/>
      <c r="E596" s="149"/>
      <c r="F596" s="149"/>
      <c r="G596" s="21"/>
      <c r="H596" s="21"/>
      <c r="I596" s="21"/>
      <c r="J596" s="21"/>
      <c r="K596" s="21"/>
      <c r="L596" s="21"/>
      <c r="M596" s="21"/>
      <c r="N596" s="150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</row>
    <row r="597" ht="15.75" customHeight="1">
      <c r="A597" s="146"/>
      <c r="B597" s="147"/>
      <c r="C597" s="146"/>
      <c r="D597" s="148"/>
      <c r="E597" s="149"/>
      <c r="F597" s="149"/>
      <c r="G597" s="21"/>
      <c r="H597" s="21"/>
      <c r="I597" s="21"/>
      <c r="J597" s="21"/>
      <c r="K597" s="21"/>
      <c r="L597" s="21"/>
      <c r="M597" s="21"/>
      <c r="N597" s="150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</row>
    <row r="598" ht="15.75" customHeight="1">
      <c r="A598" s="146"/>
      <c r="B598" s="147"/>
      <c r="C598" s="146"/>
      <c r="D598" s="148"/>
      <c r="E598" s="149"/>
      <c r="F598" s="149"/>
      <c r="G598" s="21"/>
      <c r="H598" s="21"/>
      <c r="I598" s="21"/>
      <c r="J598" s="21"/>
      <c r="K598" s="21"/>
      <c r="L598" s="21"/>
      <c r="M598" s="21"/>
      <c r="N598" s="150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</row>
    <row r="599" ht="15.75" customHeight="1">
      <c r="A599" s="146"/>
      <c r="B599" s="147"/>
      <c r="C599" s="146"/>
      <c r="D599" s="148"/>
      <c r="E599" s="149"/>
      <c r="F599" s="149"/>
      <c r="G599" s="21"/>
      <c r="H599" s="21"/>
      <c r="I599" s="21"/>
      <c r="J599" s="21"/>
      <c r="K599" s="21"/>
      <c r="L599" s="21"/>
      <c r="M599" s="21"/>
      <c r="N599" s="150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</row>
    <row r="600" ht="15.75" customHeight="1">
      <c r="A600" s="146"/>
      <c r="B600" s="147"/>
      <c r="C600" s="146"/>
      <c r="D600" s="148"/>
      <c r="E600" s="149"/>
      <c r="F600" s="149"/>
      <c r="G600" s="21"/>
      <c r="H600" s="21"/>
      <c r="I600" s="21"/>
      <c r="J600" s="21"/>
      <c r="K600" s="21"/>
      <c r="L600" s="21"/>
      <c r="M600" s="21"/>
      <c r="N600" s="150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</row>
    <row r="601" ht="15.75" customHeight="1">
      <c r="A601" s="146"/>
      <c r="B601" s="147"/>
      <c r="C601" s="146"/>
      <c r="D601" s="148"/>
      <c r="E601" s="149"/>
      <c r="F601" s="149"/>
      <c r="G601" s="21"/>
      <c r="H601" s="21"/>
      <c r="I601" s="21"/>
      <c r="J601" s="21"/>
      <c r="K601" s="21"/>
      <c r="L601" s="21"/>
      <c r="M601" s="21"/>
      <c r="N601" s="150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</row>
    <row r="602" ht="15.75" customHeight="1">
      <c r="A602" s="146"/>
      <c r="B602" s="147"/>
      <c r="C602" s="146"/>
      <c r="D602" s="148"/>
      <c r="E602" s="149"/>
      <c r="F602" s="149"/>
      <c r="G602" s="21"/>
      <c r="H602" s="21"/>
      <c r="I602" s="21"/>
      <c r="J602" s="21"/>
      <c r="K602" s="21"/>
      <c r="L602" s="21"/>
      <c r="M602" s="21"/>
      <c r="N602" s="150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</row>
    <row r="603" ht="15.75" customHeight="1">
      <c r="A603" s="146"/>
      <c r="B603" s="147"/>
      <c r="C603" s="146"/>
      <c r="D603" s="148"/>
      <c r="E603" s="149"/>
      <c r="F603" s="149"/>
      <c r="G603" s="21"/>
      <c r="H603" s="21"/>
      <c r="I603" s="21"/>
      <c r="J603" s="21"/>
      <c r="K603" s="21"/>
      <c r="L603" s="21"/>
      <c r="M603" s="21"/>
      <c r="N603" s="150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</row>
    <row r="604" ht="15.75" customHeight="1">
      <c r="A604" s="146"/>
      <c r="B604" s="147"/>
      <c r="C604" s="146"/>
      <c r="D604" s="148"/>
      <c r="E604" s="149"/>
      <c r="F604" s="149"/>
      <c r="G604" s="21"/>
      <c r="H604" s="21"/>
      <c r="I604" s="21"/>
      <c r="J604" s="21"/>
      <c r="K604" s="21"/>
      <c r="L604" s="21"/>
      <c r="M604" s="21"/>
      <c r="N604" s="150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</row>
    <row r="605" ht="15.75" customHeight="1">
      <c r="A605" s="146"/>
      <c r="B605" s="147"/>
      <c r="C605" s="146"/>
      <c r="D605" s="148"/>
      <c r="E605" s="149"/>
      <c r="F605" s="149"/>
      <c r="G605" s="21"/>
      <c r="H605" s="21"/>
      <c r="I605" s="21"/>
      <c r="J605" s="21"/>
      <c r="K605" s="21"/>
      <c r="L605" s="21"/>
      <c r="M605" s="21"/>
      <c r="N605" s="150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</row>
    <row r="606" ht="15.75" customHeight="1">
      <c r="A606" s="146"/>
      <c r="B606" s="147"/>
      <c r="C606" s="146"/>
      <c r="D606" s="148"/>
      <c r="E606" s="149"/>
      <c r="F606" s="149"/>
      <c r="G606" s="21"/>
      <c r="H606" s="21"/>
      <c r="I606" s="21"/>
      <c r="J606" s="21"/>
      <c r="K606" s="21"/>
      <c r="L606" s="21"/>
      <c r="M606" s="21"/>
      <c r="N606" s="150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</row>
    <row r="607" ht="15.75" customHeight="1">
      <c r="A607" s="146"/>
      <c r="B607" s="147"/>
      <c r="C607" s="146"/>
      <c r="D607" s="148"/>
      <c r="E607" s="149"/>
      <c r="F607" s="149"/>
      <c r="G607" s="21"/>
      <c r="H607" s="21"/>
      <c r="I607" s="21"/>
      <c r="J607" s="21"/>
      <c r="K607" s="21"/>
      <c r="L607" s="21"/>
      <c r="M607" s="21"/>
      <c r="N607" s="150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</row>
    <row r="608" ht="15.75" customHeight="1">
      <c r="A608" s="146"/>
      <c r="B608" s="147"/>
      <c r="C608" s="146"/>
      <c r="D608" s="148"/>
      <c r="E608" s="149"/>
      <c r="F608" s="149"/>
      <c r="G608" s="21"/>
      <c r="H608" s="21"/>
      <c r="I608" s="21"/>
      <c r="J608" s="21"/>
      <c r="K608" s="21"/>
      <c r="L608" s="21"/>
      <c r="M608" s="21"/>
      <c r="N608" s="150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</row>
    <row r="609" ht="15.75" customHeight="1">
      <c r="A609" s="146"/>
      <c r="B609" s="147"/>
      <c r="C609" s="146"/>
      <c r="D609" s="148"/>
      <c r="E609" s="149"/>
      <c r="F609" s="149"/>
      <c r="G609" s="21"/>
      <c r="H609" s="21"/>
      <c r="I609" s="21"/>
      <c r="J609" s="21"/>
      <c r="K609" s="21"/>
      <c r="L609" s="21"/>
      <c r="M609" s="21"/>
      <c r="N609" s="150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</row>
    <row r="610" ht="15.75" customHeight="1">
      <c r="A610" s="146"/>
      <c r="B610" s="147"/>
      <c r="C610" s="146"/>
      <c r="D610" s="148"/>
      <c r="E610" s="149"/>
      <c r="F610" s="149"/>
      <c r="G610" s="21"/>
      <c r="H610" s="21"/>
      <c r="I610" s="21"/>
      <c r="J610" s="21"/>
      <c r="K610" s="21"/>
      <c r="L610" s="21"/>
      <c r="M610" s="21"/>
      <c r="N610" s="150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</row>
    <row r="611" ht="15.75" customHeight="1">
      <c r="A611" s="146"/>
      <c r="B611" s="147"/>
      <c r="C611" s="146"/>
      <c r="D611" s="148"/>
      <c r="E611" s="149"/>
      <c r="F611" s="149"/>
      <c r="G611" s="21"/>
      <c r="H611" s="21"/>
      <c r="I611" s="21"/>
      <c r="J611" s="21"/>
      <c r="K611" s="21"/>
      <c r="L611" s="21"/>
      <c r="M611" s="21"/>
      <c r="N611" s="150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</row>
    <row r="612" ht="15.75" customHeight="1">
      <c r="A612" s="146"/>
      <c r="B612" s="147"/>
      <c r="C612" s="146"/>
      <c r="D612" s="148"/>
      <c r="E612" s="149"/>
      <c r="F612" s="149"/>
      <c r="G612" s="21"/>
      <c r="H612" s="21"/>
      <c r="I612" s="21"/>
      <c r="J612" s="21"/>
      <c r="K612" s="21"/>
      <c r="L612" s="21"/>
      <c r="M612" s="21"/>
      <c r="N612" s="150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</row>
    <row r="613" ht="15.75" customHeight="1">
      <c r="A613" s="146"/>
      <c r="B613" s="147"/>
      <c r="C613" s="146"/>
      <c r="D613" s="148"/>
      <c r="E613" s="149"/>
      <c r="F613" s="149"/>
      <c r="G613" s="21"/>
      <c r="H613" s="21"/>
      <c r="I613" s="21"/>
      <c r="J613" s="21"/>
      <c r="K613" s="21"/>
      <c r="L613" s="21"/>
      <c r="M613" s="21"/>
      <c r="N613" s="150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</row>
    <row r="614" ht="15.75" customHeight="1">
      <c r="A614" s="146"/>
      <c r="B614" s="147"/>
      <c r="C614" s="146"/>
      <c r="D614" s="148"/>
      <c r="E614" s="149"/>
      <c r="F614" s="149"/>
      <c r="G614" s="21"/>
      <c r="H614" s="21"/>
      <c r="I614" s="21"/>
      <c r="J614" s="21"/>
      <c r="K614" s="21"/>
      <c r="L614" s="21"/>
      <c r="M614" s="21"/>
      <c r="N614" s="150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</row>
    <row r="615" ht="15.75" customHeight="1">
      <c r="A615" s="146"/>
      <c r="B615" s="147"/>
      <c r="C615" s="146"/>
      <c r="D615" s="148"/>
      <c r="E615" s="149"/>
      <c r="F615" s="149"/>
      <c r="G615" s="21"/>
      <c r="H615" s="21"/>
      <c r="I615" s="21"/>
      <c r="J615" s="21"/>
      <c r="K615" s="21"/>
      <c r="L615" s="21"/>
      <c r="M615" s="21"/>
      <c r="N615" s="150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</row>
    <row r="616" ht="15.75" customHeight="1">
      <c r="A616" s="146"/>
      <c r="B616" s="147"/>
      <c r="C616" s="146"/>
      <c r="D616" s="148"/>
      <c r="E616" s="149"/>
      <c r="F616" s="149"/>
      <c r="G616" s="21"/>
      <c r="H616" s="21"/>
      <c r="I616" s="21"/>
      <c r="J616" s="21"/>
      <c r="K616" s="21"/>
      <c r="L616" s="21"/>
      <c r="M616" s="21"/>
      <c r="N616" s="150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</row>
    <row r="617" ht="15.75" customHeight="1">
      <c r="A617" s="146"/>
      <c r="B617" s="147"/>
      <c r="C617" s="146"/>
      <c r="D617" s="148"/>
      <c r="E617" s="149"/>
      <c r="F617" s="149"/>
      <c r="G617" s="21"/>
      <c r="H617" s="21"/>
      <c r="I617" s="21"/>
      <c r="J617" s="21"/>
      <c r="K617" s="21"/>
      <c r="L617" s="21"/>
      <c r="M617" s="21"/>
      <c r="N617" s="150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</row>
    <row r="618" ht="15.75" customHeight="1">
      <c r="A618" s="146"/>
      <c r="B618" s="147"/>
      <c r="C618" s="146"/>
      <c r="D618" s="148"/>
      <c r="E618" s="149"/>
      <c r="F618" s="149"/>
      <c r="G618" s="21"/>
      <c r="H618" s="21"/>
      <c r="I618" s="21"/>
      <c r="J618" s="21"/>
      <c r="K618" s="21"/>
      <c r="L618" s="21"/>
      <c r="M618" s="21"/>
      <c r="N618" s="150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</row>
    <row r="619" ht="15.75" customHeight="1">
      <c r="A619" s="146"/>
      <c r="B619" s="147"/>
      <c r="C619" s="146"/>
      <c r="D619" s="148"/>
      <c r="E619" s="149"/>
      <c r="F619" s="149"/>
      <c r="G619" s="21"/>
      <c r="H619" s="21"/>
      <c r="I619" s="21"/>
      <c r="J619" s="21"/>
      <c r="K619" s="21"/>
      <c r="L619" s="21"/>
      <c r="M619" s="21"/>
      <c r="N619" s="150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</row>
    <row r="620" ht="15.75" customHeight="1">
      <c r="A620" s="146"/>
      <c r="B620" s="147"/>
      <c r="C620" s="146"/>
      <c r="D620" s="148"/>
      <c r="E620" s="149"/>
      <c r="F620" s="149"/>
      <c r="G620" s="21"/>
      <c r="H620" s="21"/>
      <c r="I620" s="21"/>
      <c r="J620" s="21"/>
      <c r="K620" s="21"/>
      <c r="L620" s="21"/>
      <c r="M620" s="21"/>
      <c r="N620" s="150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</row>
    <row r="621" ht="15.75" customHeight="1">
      <c r="A621" s="146"/>
      <c r="B621" s="147"/>
      <c r="C621" s="146"/>
      <c r="D621" s="148"/>
      <c r="E621" s="149"/>
      <c r="F621" s="149"/>
      <c r="G621" s="21"/>
      <c r="H621" s="21"/>
      <c r="I621" s="21"/>
      <c r="J621" s="21"/>
      <c r="K621" s="21"/>
      <c r="L621" s="21"/>
      <c r="M621" s="21"/>
      <c r="N621" s="150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</row>
    <row r="622" ht="15.75" customHeight="1">
      <c r="A622" s="146"/>
      <c r="B622" s="147"/>
      <c r="C622" s="146"/>
      <c r="D622" s="148"/>
      <c r="E622" s="149"/>
      <c r="F622" s="149"/>
      <c r="G622" s="21"/>
      <c r="H622" s="21"/>
      <c r="I622" s="21"/>
      <c r="J622" s="21"/>
      <c r="K622" s="21"/>
      <c r="L622" s="21"/>
      <c r="M622" s="21"/>
      <c r="N622" s="150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</row>
    <row r="623" ht="15.75" customHeight="1">
      <c r="A623" s="146"/>
      <c r="B623" s="147"/>
      <c r="C623" s="146"/>
      <c r="D623" s="148"/>
      <c r="E623" s="149"/>
      <c r="F623" s="149"/>
      <c r="G623" s="21"/>
      <c r="H623" s="21"/>
      <c r="I623" s="21"/>
      <c r="J623" s="21"/>
      <c r="K623" s="21"/>
      <c r="L623" s="21"/>
      <c r="M623" s="21"/>
      <c r="N623" s="150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</row>
    <row r="624" ht="15.75" customHeight="1">
      <c r="A624" s="146"/>
      <c r="B624" s="147"/>
      <c r="C624" s="146"/>
      <c r="D624" s="148"/>
      <c r="E624" s="149"/>
      <c r="F624" s="149"/>
      <c r="G624" s="21"/>
      <c r="H624" s="21"/>
      <c r="I624" s="21"/>
      <c r="J624" s="21"/>
      <c r="K624" s="21"/>
      <c r="L624" s="21"/>
      <c r="M624" s="21"/>
      <c r="N624" s="150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</row>
    <row r="625" ht="15.75" customHeight="1">
      <c r="A625" s="146"/>
      <c r="B625" s="147"/>
      <c r="C625" s="146"/>
      <c r="D625" s="148"/>
      <c r="E625" s="149"/>
      <c r="F625" s="149"/>
      <c r="G625" s="21"/>
      <c r="H625" s="21"/>
      <c r="I625" s="21"/>
      <c r="J625" s="21"/>
      <c r="K625" s="21"/>
      <c r="L625" s="21"/>
      <c r="M625" s="21"/>
      <c r="N625" s="150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</row>
    <row r="626" ht="15.75" customHeight="1">
      <c r="A626" s="146"/>
      <c r="B626" s="147"/>
      <c r="C626" s="146"/>
      <c r="D626" s="148"/>
      <c r="E626" s="149"/>
      <c r="F626" s="149"/>
      <c r="G626" s="21"/>
      <c r="H626" s="21"/>
      <c r="I626" s="21"/>
      <c r="J626" s="21"/>
      <c r="K626" s="21"/>
      <c r="L626" s="21"/>
      <c r="M626" s="21"/>
      <c r="N626" s="150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</row>
    <row r="627" ht="15.75" customHeight="1">
      <c r="A627" s="146"/>
      <c r="B627" s="147"/>
      <c r="C627" s="146"/>
      <c r="D627" s="148"/>
      <c r="E627" s="149"/>
      <c r="F627" s="149"/>
      <c r="G627" s="21"/>
      <c r="H627" s="21"/>
      <c r="I627" s="21"/>
      <c r="J627" s="21"/>
      <c r="K627" s="21"/>
      <c r="L627" s="21"/>
      <c r="M627" s="21"/>
      <c r="N627" s="150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</row>
    <row r="628" ht="15.75" customHeight="1">
      <c r="A628" s="146"/>
      <c r="B628" s="147"/>
      <c r="C628" s="146"/>
      <c r="D628" s="148"/>
      <c r="E628" s="149"/>
      <c r="F628" s="149"/>
      <c r="G628" s="21"/>
      <c r="H628" s="21"/>
      <c r="I628" s="21"/>
      <c r="J628" s="21"/>
      <c r="K628" s="21"/>
      <c r="L628" s="21"/>
      <c r="M628" s="21"/>
      <c r="N628" s="150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</row>
    <row r="629" ht="15.75" customHeight="1">
      <c r="A629" s="146"/>
      <c r="B629" s="147"/>
      <c r="C629" s="146"/>
      <c r="D629" s="148"/>
      <c r="E629" s="149"/>
      <c r="F629" s="149"/>
      <c r="G629" s="21"/>
      <c r="H629" s="21"/>
      <c r="I629" s="21"/>
      <c r="J629" s="21"/>
      <c r="K629" s="21"/>
      <c r="L629" s="21"/>
      <c r="M629" s="21"/>
      <c r="N629" s="150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</row>
    <row r="630" ht="15.75" customHeight="1">
      <c r="A630" s="146"/>
      <c r="B630" s="147"/>
      <c r="C630" s="146"/>
      <c r="D630" s="148"/>
      <c r="E630" s="149"/>
      <c r="F630" s="149"/>
      <c r="G630" s="21"/>
      <c r="H630" s="21"/>
      <c r="I630" s="21"/>
      <c r="J630" s="21"/>
      <c r="K630" s="21"/>
      <c r="L630" s="21"/>
      <c r="M630" s="21"/>
      <c r="N630" s="150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</row>
    <row r="631" ht="15.75" customHeight="1">
      <c r="A631" s="146"/>
      <c r="B631" s="147"/>
      <c r="C631" s="146"/>
      <c r="D631" s="148"/>
      <c r="E631" s="149"/>
      <c r="F631" s="149"/>
      <c r="G631" s="21"/>
      <c r="H631" s="21"/>
      <c r="I631" s="21"/>
      <c r="J631" s="21"/>
      <c r="K631" s="21"/>
      <c r="L631" s="21"/>
      <c r="M631" s="21"/>
      <c r="N631" s="150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</row>
    <row r="632" ht="15.75" customHeight="1">
      <c r="A632" s="146"/>
      <c r="B632" s="147"/>
      <c r="C632" s="146"/>
      <c r="D632" s="148"/>
      <c r="E632" s="149"/>
      <c r="F632" s="149"/>
      <c r="G632" s="21"/>
      <c r="H632" s="21"/>
      <c r="I632" s="21"/>
      <c r="J632" s="21"/>
      <c r="K632" s="21"/>
      <c r="L632" s="21"/>
      <c r="M632" s="21"/>
      <c r="N632" s="150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</row>
    <row r="633" ht="15.75" customHeight="1">
      <c r="A633" s="146"/>
      <c r="B633" s="147"/>
      <c r="C633" s="146"/>
      <c r="D633" s="148"/>
      <c r="E633" s="149"/>
      <c r="F633" s="149"/>
      <c r="G633" s="21"/>
      <c r="H633" s="21"/>
      <c r="I633" s="21"/>
      <c r="J633" s="21"/>
      <c r="K633" s="21"/>
      <c r="L633" s="21"/>
      <c r="M633" s="21"/>
      <c r="N633" s="150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</row>
    <row r="634" ht="15.75" customHeight="1">
      <c r="A634" s="146"/>
      <c r="B634" s="147"/>
      <c r="C634" s="146"/>
      <c r="D634" s="148"/>
      <c r="E634" s="149"/>
      <c r="F634" s="149"/>
      <c r="G634" s="21"/>
      <c r="H634" s="21"/>
      <c r="I634" s="21"/>
      <c r="J634" s="21"/>
      <c r="K634" s="21"/>
      <c r="L634" s="21"/>
      <c r="M634" s="21"/>
      <c r="N634" s="150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</row>
    <row r="635" ht="15.75" customHeight="1">
      <c r="A635" s="146"/>
      <c r="B635" s="147"/>
      <c r="C635" s="146"/>
      <c r="D635" s="148"/>
      <c r="E635" s="149"/>
      <c r="F635" s="149"/>
      <c r="G635" s="21"/>
      <c r="H635" s="21"/>
      <c r="I635" s="21"/>
      <c r="J635" s="21"/>
      <c r="K635" s="21"/>
      <c r="L635" s="21"/>
      <c r="M635" s="21"/>
      <c r="N635" s="150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</row>
    <row r="636" ht="15.75" customHeight="1">
      <c r="A636" s="146"/>
      <c r="B636" s="147"/>
      <c r="C636" s="146"/>
      <c r="D636" s="148"/>
      <c r="E636" s="149"/>
      <c r="F636" s="149"/>
      <c r="G636" s="21"/>
      <c r="H636" s="21"/>
      <c r="I636" s="21"/>
      <c r="J636" s="21"/>
      <c r="K636" s="21"/>
      <c r="L636" s="21"/>
      <c r="M636" s="21"/>
      <c r="N636" s="150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</row>
    <row r="637" ht="15.75" customHeight="1">
      <c r="A637" s="146"/>
      <c r="B637" s="147"/>
      <c r="C637" s="146"/>
      <c r="D637" s="148"/>
      <c r="E637" s="149"/>
      <c r="F637" s="149"/>
      <c r="G637" s="21"/>
      <c r="H637" s="21"/>
      <c r="I637" s="21"/>
      <c r="J637" s="21"/>
      <c r="K637" s="21"/>
      <c r="L637" s="21"/>
      <c r="M637" s="21"/>
      <c r="N637" s="150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</row>
    <row r="638" ht="15.75" customHeight="1">
      <c r="A638" s="146"/>
      <c r="B638" s="147"/>
      <c r="C638" s="146"/>
      <c r="D638" s="148"/>
      <c r="E638" s="149"/>
      <c r="F638" s="149"/>
      <c r="G638" s="21"/>
      <c r="H638" s="21"/>
      <c r="I638" s="21"/>
      <c r="J638" s="21"/>
      <c r="K638" s="21"/>
      <c r="L638" s="21"/>
      <c r="M638" s="21"/>
      <c r="N638" s="150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</row>
    <row r="639" ht="15.75" customHeight="1">
      <c r="A639" s="146"/>
      <c r="B639" s="147"/>
      <c r="C639" s="146"/>
      <c r="D639" s="148"/>
      <c r="E639" s="149"/>
      <c r="F639" s="149"/>
      <c r="G639" s="21"/>
      <c r="H639" s="21"/>
      <c r="I639" s="21"/>
      <c r="J639" s="21"/>
      <c r="K639" s="21"/>
      <c r="L639" s="21"/>
      <c r="M639" s="21"/>
      <c r="N639" s="150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</row>
    <row r="640" ht="15.75" customHeight="1">
      <c r="A640" s="146"/>
      <c r="B640" s="147"/>
      <c r="C640" s="146"/>
      <c r="D640" s="148"/>
      <c r="E640" s="149"/>
      <c r="F640" s="149"/>
      <c r="G640" s="21"/>
      <c r="H640" s="21"/>
      <c r="I640" s="21"/>
      <c r="J640" s="21"/>
      <c r="K640" s="21"/>
      <c r="L640" s="21"/>
      <c r="M640" s="21"/>
      <c r="N640" s="150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</row>
    <row r="641" ht="15.75" customHeight="1">
      <c r="A641" s="146"/>
      <c r="B641" s="147"/>
      <c r="C641" s="146"/>
      <c r="D641" s="148"/>
      <c r="E641" s="149"/>
      <c r="F641" s="149"/>
      <c r="G641" s="21"/>
      <c r="H641" s="21"/>
      <c r="I641" s="21"/>
      <c r="J641" s="21"/>
      <c r="K641" s="21"/>
      <c r="L641" s="21"/>
      <c r="M641" s="21"/>
      <c r="N641" s="150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</row>
    <row r="642" ht="15.75" customHeight="1">
      <c r="A642" s="146"/>
      <c r="B642" s="147"/>
      <c r="C642" s="146"/>
      <c r="D642" s="148"/>
      <c r="E642" s="149"/>
      <c r="F642" s="149"/>
      <c r="G642" s="21"/>
      <c r="H642" s="21"/>
      <c r="I642" s="21"/>
      <c r="J642" s="21"/>
      <c r="K642" s="21"/>
      <c r="L642" s="21"/>
      <c r="M642" s="21"/>
      <c r="N642" s="150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</row>
    <row r="643" ht="15.75" customHeight="1">
      <c r="A643" s="146"/>
      <c r="B643" s="147"/>
      <c r="C643" s="146"/>
      <c r="D643" s="148"/>
      <c r="E643" s="149"/>
      <c r="F643" s="149"/>
      <c r="G643" s="21"/>
      <c r="H643" s="21"/>
      <c r="I643" s="21"/>
      <c r="J643" s="21"/>
      <c r="K643" s="21"/>
      <c r="L643" s="21"/>
      <c r="M643" s="21"/>
      <c r="N643" s="150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</row>
    <row r="644" ht="15.75" customHeight="1">
      <c r="A644" s="146"/>
      <c r="B644" s="147"/>
      <c r="C644" s="146"/>
      <c r="D644" s="148"/>
      <c r="E644" s="149"/>
      <c r="F644" s="149"/>
      <c r="G644" s="21"/>
      <c r="H644" s="21"/>
      <c r="I644" s="21"/>
      <c r="J644" s="21"/>
      <c r="K644" s="21"/>
      <c r="L644" s="21"/>
      <c r="M644" s="21"/>
      <c r="N644" s="150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</row>
    <row r="645" ht="15.75" customHeight="1">
      <c r="A645" s="146"/>
      <c r="B645" s="147"/>
      <c r="C645" s="146"/>
      <c r="D645" s="148"/>
      <c r="E645" s="149"/>
      <c r="F645" s="149"/>
      <c r="G645" s="21"/>
      <c r="H645" s="21"/>
      <c r="I645" s="21"/>
      <c r="J645" s="21"/>
      <c r="K645" s="21"/>
      <c r="L645" s="21"/>
      <c r="M645" s="21"/>
      <c r="N645" s="150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</row>
    <row r="646" ht="15.75" customHeight="1">
      <c r="A646" s="146"/>
      <c r="B646" s="147"/>
      <c r="C646" s="146"/>
      <c r="D646" s="148"/>
      <c r="E646" s="149"/>
      <c r="F646" s="149"/>
      <c r="G646" s="21"/>
      <c r="H646" s="21"/>
      <c r="I646" s="21"/>
      <c r="J646" s="21"/>
      <c r="K646" s="21"/>
      <c r="L646" s="21"/>
      <c r="M646" s="21"/>
      <c r="N646" s="150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</row>
    <row r="647" ht="15.75" customHeight="1">
      <c r="A647" s="146"/>
      <c r="B647" s="147"/>
      <c r="C647" s="146"/>
      <c r="D647" s="148"/>
      <c r="E647" s="149"/>
      <c r="F647" s="149"/>
      <c r="G647" s="21"/>
      <c r="H647" s="21"/>
      <c r="I647" s="21"/>
      <c r="J647" s="21"/>
      <c r="K647" s="21"/>
      <c r="L647" s="21"/>
      <c r="M647" s="21"/>
      <c r="N647" s="150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</row>
    <row r="648" ht="15.75" customHeight="1">
      <c r="A648" s="146"/>
      <c r="B648" s="147"/>
      <c r="C648" s="146"/>
      <c r="D648" s="148"/>
      <c r="E648" s="149"/>
      <c r="F648" s="149"/>
      <c r="G648" s="21"/>
      <c r="H648" s="21"/>
      <c r="I648" s="21"/>
      <c r="J648" s="21"/>
      <c r="K648" s="21"/>
      <c r="L648" s="21"/>
      <c r="M648" s="21"/>
      <c r="N648" s="150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</row>
    <row r="649" ht="15.75" customHeight="1">
      <c r="A649" s="146"/>
      <c r="B649" s="147"/>
      <c r="C649" s="146"/>
      <c r="D649" s="148"/>
      <c r="E649" s="149"/>
      <c r="F649" s="149"/>
      <c r="G649" s="21"/>
      <c r="H649" s="21"/>
      <c r="I649" s="21"/>
      <c r="J649" s="21"/>
      <c r="K649" s="21"/>
      <c r="L649" s="21"/>
      <c r="M649" s="21"/>
      <c r="N649" s="150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</row>
    <row r="650" ht="15.75" customHeight="1">
      <c r="A650" s="146"/>
      <c r="B650" s="147"/>
      <c r="C650" s="146"/>
      <c r="D650" s="148"/>
      <c r="E650" s="149"/>
      <c r="F650" s="149"/>
      <c r="G650" s="21"/>
      <c r="H650" s="21"/>
      <c r="I650" s="21"/>
      <c r="J650" s="21"/>
      <c r="K650" s="21"/>
      <c r="L650" s="21"/>
      <c r="M650" s="21"/>
      <c r="N650" s="150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</row>
    <row r="651" ht="15.75" customHeight="1">
      <c r="A651" s="146"/>
      <c r="B651" s="147"/>
      <c r="C651" s="146"/>
      <c r="D651" s="148"/>
      <c r="E651" s="149"/>
      <c r="F651" s="149"/>
      <c r="G651" s="21"/>
      <c r="H651" s="21"/>
      <c r="I651" s="21"/>
      <c r="J651" s="21"/>
      <c r="K651" s="21"/>
      <c r="L651" s="21"/>
      <c r="M651" s="21"/>
      <c r="N651" s="150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</row>
    <row r="652" ht="15.75" customHeight="1">
      <c r="A652" s="146"/>
      <c r="B652" s="147"/>
      <c r="C652" s="146"/>
      <c r="D652" s="148"/>
      <c r="E652" s="149"/>
      <c r="F652" s="149"/>
      <c r="G652" s="21"/>
      <c r="H652" s="21"/>
      <c r="I652" s="21"/>
      <c r="J652" s="21"/>
      <c r="K652" s="21"/>
      <c r="L652" s="21"/>
      <c r="M652" s="21"/>
      <c r="N652" s="150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</row>
    <row r="653" ht="15.75" customHeight="1">
      <c r="A653" s="146"/>
      <c r="B653" s="147"/>
      <c r="C653" s="146"/>
      <c r="D653" s="148"/>
      <c r="E653" s="149"/>
      <c r="F653" s="149"/>
      <c r="G653" s="21"/>
      <c r="H653" s="21"/>
      <c r="I653" s="21"/>
      <c r="J653" s="21"/>
      <c r="K653" s="21"/>
      <c r="L653" s="21"/>
      <c r="M653" s="21"/>
      <c r="N653" s="150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</row>
    <row r="654" ht="15.75" customHeight="1">
      <c r="A654" s="146"/>
      <c r="B654" s="147"/>
      <c r="C654" s="146"/>
      <c r="D654" s="148"/>
      <c r="E654" s="149"/>
      <c r="F654" s="149"/>
      <c r="G654" s="21"/>
      <c r="H654" s="21"/>
      <c r="I654" s="21"/>
      <c r="J654" s="21"/>
      <c r="K654" s="21"/>
      <c r="L654" s="21"/>
      <c r="M654" s="21"/>
      <c r="N654" s="150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</row>
    <row r="655" ht="15.75" customHeight="1">
      <c r="A655" s="146"/>
      <c r="B655" s="147"/>
      <c r="C655" s="146"/>
      <c r="D655" s="148"/>
      <c r="E655" s="149"/>
      <c r="F655" s="149"/>
      <c r="G655" s="21"/>
      <c r="H655" s="21"/>
      <c r="I655" s="21"/>
      <c r="J655" s="21"/>
      <c r="K655" s="21"/>
      <c r="L655" s="21"/>
      <c r="M655" s="21"/>
      <c r="N655" s="150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</row>
    <row r="656" ht="15.75" customHeight="1">
      <c r="A656" s="146"/>
      <c r="B656" s="147"/>
      <c r="C656" s="146"/>
      <c r="D656" s="148"/>
      <c r="E656" s="149"/>
      <c r="F656" s="149"/>
      <c r="G656" s="21"/>
      <c r="H656" s="21"/>
      <c r="I656" s="21"/>
      <c r="J656" s="21"/>
      <c r="K656" s="21"/>
      <c r="L656" s="21"/>
      <c r="M656" s="21"/>
      <c r="N656" s="150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</row>
    <row r="657" ht="15.75" customHeight="1">
      <c r="A657" s="146"/>
      <c r="B657" s="147"/>
      <c r="C657" s="146"/>
      <c r="D657" s="148"/>
      <c r="E657" s="149"/>
      <c r="F657" s="149"/>
      <c r="G657" s="21"/>
      <c r="H657" s="21"/>
      <c r="I657" s="21"/>
      <c r="J657" s="21"/>
      <c r="K657" s="21"/>
      <c r="L657" s="21"/>
      <c r="M657" s="21"/>
      <c r="N657" s="150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</row>
    <row r="658" ht="15.75" customHeight="1">
      <c r="A658" s="146"/>
      <c r="B658" s="147"/>
      <c r="C658" s="146"/>
      <c r="D658" s="148"/>
      <c r="E658" s="149"/>
      <c r="F658" s="149"/>
      <c r="G658" s="21"/>
      <c r="H658" s="21"/>
      <c r="I658" s="21"/>
      <c r="J658" s="21"/>
      <c r="K658" s="21"/>
      <c r="L658" s="21"/>
      <c r="M658" s="21"/>
      <c r="N658" s="150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</row>
    <row r="659" ht="15.75" customHeight="1">
      <c r="A659" s="146"/>
      <c r="B659" s="147"/>
      <c r="C659" s="146"/>
      <c r="D659" s="148"/>
      <c r="E659" s="149"/>
      <c r="F659" s="149"/>
      <c r="G659" s="21"/>
      <c r="H659" s="21"/>
      <c r="I659" s="21"/>
      <c r="J659" s="21"/>
      <c r="K659" s="21"/>
      <c r="L659" s="21"/>
      <c r="M659" s="21"/>
      <c r="N659" s="150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</row>
    <row r="660" ht="15.75" customHeight="1">
      <c r="A660" s="146"/>
      <c r="B660" s="147"/>
      <c r="C660" s="146"/>
      <c r="D660" s="148"/>
      <c r="E660" s="149"/>
      <c r="F660" s="149"/>
      <c r="G660" s="21"/>
      <c r="H660" s="21"/>
      <c r="I660" s="21"/>
      <c r="J660" s="21"/>
      <c r="K660" s="21"/>
      <c r="L660" s="21"/>
      <c r="M660" s="21"/>
      <c r="N660" s="150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21"/>
      <c r="AL660" s="21"/>
    </row>
    <row r="661" ht="15.75" customHeight="1">
      <c r="A661" s="146"/>
      <c r="B661" s="147"/>
      <c r="C661" s="146"/>
      <c r="D661" s="148"/>
      <c r="E661" s="149"/>
      <c r="F661" s="149"/>
      <c r="G661" s="21"/>
      <c r="H661" s="21"/>
      <c r="I661" s="21"/>
      <c r="J661" s="21"/>
      <c r="K661" s="21"/>
      <c r="L661" s="21"/>
      <c r="M661" s="21"/>
      <c r="N661" s="150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</row>
    <row r="662" ht="15.75" customHeight="1">
      <c r="A662" s="146"/>
      <c r="B662" s="147"/>
      <c r="C662" s="146"/>
      <c r="D662" s="148"/>
      <c r="E662" s="149"/>
      <c r="F662" s="149"/>
      <c r="G662" s="21"/>
      <c r="H662" s="21"/>
      <c r="I662" s="21"/>
      <c r="J662" s="21"/>
      <c r="K662" s="21"/>
      <c r="L662" s="21"/>
      <c r="M662" s="21"/>
      <c r="N662" s="150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  <c r="AK662" s="21"/>
      <c r="AL662" s="21"/>
    </row>
    <row r="663" ht="15.75" customHeight="1">
      <c r="A663" s="146"/>
      <c r="B663" s="147"/>
      <c r="C663" s="146"/>
      <c r="D663" s="148"/>
      <c r="E663" s="149"/>
      <c r="F663" s="149"/>
      <c r="G663" s="21"/>
      <c r="H663" s="21"/>
      <c r="I663" s="21"/>
      <c r="J663" s="21"/>
      <c r="K663" s="21"/>
      <c r="L663" s="21"/>
      <c r="M663" s="21"/>
      <c r="N663" s="150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</row>
    <row r="664" ht="15.75" customHeight="1">
      <c r="A664" s="146"/>
      <c r="B664" s="147"/>
      <c r="C664" s="146"/>
      <c r="D664" s="148"/>
      <c r="E664" s="149"/>
      <c r="F664" s="149"/>
      <c r="G664" s="21"/>
      <c r="H664" s="21"/>
      <c r="I664" s="21"/>
      <c r="J664" s="21"/>
      <c r="K664" s="21"/>
      <c r="L664" s="21"/>
      <c r="M664" s="21"/>
      <c r="N664" s="150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</row>
    <row r="665" ht="15.75" customHeight="1">
      <c r="A665" s="146"/>
      <c r="B665" s="147"/>
      <c r="C665" s="146"/>
      <c r="D665" s="148"/>
      <c r="E665" s="149"/>
      <c r="F665" s="149"/>
      <c r="G665" s="21"/>
      <c r="H665" s="21"/>
      <c r="I665" s="21"/>
      <c r="J665" s="21"/>
      <c r="K665" s="21"/>
      <c r="L665" s="21"/>
      <c r="M665" s="21"/>
      <c r="N665" s="150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</row>
    <row r="666" ht="15.75" customHeight="1">
      <c r="A666" s="146"/>
      <c r="B666" s="147"/>
      <c r="C666" s="146"/>
      <c r="D666" s="148"/>
      <c r="E666" s="149"/>
      <c r="F666" s="149"/>
      <c r="G666" s="21"/>
      <c r="H666" s="21"/>
      <c r="I666" s="21"/>
      <c r="J666" s="21"/>
      <c r="K666" s="21"/>
      <c r="L666" s="21"/>
      <c r="M666" s="21"/>
      <c r="N666" s="150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</row>
    <row r="667" ht="15.75" customHeight="1">
      <c r="A667" s="146"/>
      <c r="B667" s="147"/>
      <c r="C667" s="146"/>
      <c r="D667" s="148"/>
      <c r="E667" s="149"/>
      <c r="F667" s="149"/>
      <c r="G667" s="21"/>
      <c r="H667" s="21"/>
      <c r="I667" s="21"/>
      <c r="J667" s="21"/>
      <c r="K667" s="21"/>
      <c r="L667" s="21"/>
      <c r="M667" s="21"/>
      <c r="N667" s="150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</row>
    <row r="668" ht="15.75" customHeight="1">
      <c r="A668" s="146"/>
      <c r="B668" s="147"/>
      <c r="C668" s="146"/>
      <c r="D668" s="148"/>
      <c r="E668" s="149"/>
      <c r="F668" s="149"/>
      <c r="G668" s="21"/>
      <c r="H668" s="21"/>
      <c r="I668" s="21"/>
      <c r="J668" s="21"/>
      <c r="K668" s="21"/>
      <c r="L668" s="21"/>
      <c r="M668" s="21"/>
      <c r="N668" s="150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</row>
    <row r="669" ht="15.75" customHeight="1">
      <c r="A669" s="146"/>
      <c r="B669" s="147"/>
      <c r="C669" s="146"/>
      <c r="D669" s="148"/>
      <c r="E669" s="149"/>
      <c r="F669" s="149"/>
      <c r="G669" s="21"/>
      <c r="H669" s="21"/>
      <c r="I669" s="21"/>
      <c r="J669" s="21"/>
      <c r="K669" s="21"/>
      <c r="L669" s="21"/>
      <c r="M669" s="21"/>
      <c r="N669" s="150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</row>
    <row r="670" ht="15.75" customHeight="1">
      <c r="A670" s="146"/>
      <c r="B670" s="147"/>
      <c r="C670" s="146"/>
      <c r="D670" s="148"/>
      <c r="E670" s="149"/>
      <c r="F670" s="149"/>
      <c r="G670" s="21"/>
      <c r="H670" s="21"/>
      <c r="I670" s="21"/>
      <c r="J670" s="21"/>
      <c r="K670" s="21"/>
      <c r="L670" s="21"/>
      <c r="M670" s="21"/>
      <c r="N670" s="150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</row>
    <row r="671" ht="15.75" customHeight="1">
      <c r="A671" s="146"/>
      <c r="B671" s="147"/>
      <c r="C671" s="146"/>
      <c r="D671" s="148"/>
      <c r="E671" s="149"/>
      <c r="F671" s="149"/>
      <c r="G671" s="21"/>
      <c r="H671" s="21"/>
      <c r="I671" s="21"/>
      <c r="J671" s="21"/>
      <c r="K671" s="21"/>
      <c r="L671" s="21"/>
      <c r="M671" s="21"/>
      <c r="N671" s="150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</row>
    <row r="672" ht="15.75" customHeight="1">
      <c r="A672" s="146"/>
      <c r="B672" s="147"/>
      <c r="C672" s="146"/>
      <c r="D672" s="148"/>
      <c r="E672" s="149"/>
      <c r="F672" s="149"/>
      <c r="G672" s="21"/>
      <c r="H672" s="21"/>
      <c r="I672" s="21"/>
      <c r="J672" s="21"/>
      <c r="K672" s="21"/>
      <c r="L672" s="21"/>
      <c r="M672" s="21"/>
      <c r="N672" s="150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</row>
    <row r="673" ht="15.75" customHeight="1">
      <c r="A673" s="146"/>
      <c r="B673" s="147"/>
      <c r="C673" s="146"/>
      <c r="D673" s="148"/>
      <c r="E673" s="149"/>
      <c r="F673" s="149"/>
      <c r="G673" s="21"/>
      <c r="H673" s="21"/>
      <c r="I673" s="21"/>
      <c r="J673" s="21"/>
      <c r="K673" s="21"/>
      <c r="L673" s="21"/>
      <c r="M673" s="21"/>
      <c r="N673" s="150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</row>
    <row r="674" ht="15.75" customHeight="1">
      <c r="A674" s="146"/>
      <c r="B674" s="147"/>
      <c r="C674" s="146"/>
      <c r="D674" s="148"/>
      <c r="E674" s="149"/>
      <c r="F674" s="149"/>
      <c r="G674" s="21"/>
      <c r="H674" s="21"/>
      <c r="I674" s="21"/>
      <c r="J674" s="21"/>
      <c r="K674" s="21"/>
      <c r="L674" s="21"/>
      <c r="M674" s="21"/>
      <c r="N674" s="150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</row>
    <row r="675" ht="15.75" customHeight="1">
      <c r="A675" s="146"/>
      <c r="B675" s="147"/>
      <c r="C675" s="146"/>
      <c r="D675" s="148"/>
      <c r="E675" s="149"/>
      <c r="F675" s="149"/>
      <c r="G675" s="21"/>
      <c r="H675" s="21"/>
      <c r="I675" s="21"/>
      <c r="J675" s="21"/>
      <c r="K675" s="21"/>
      <c r="L675" s="21"/>
      <c r="M675" s="21"/>
      <c r="N675" s="150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</row>
    <row r="676" ht="15.75" customHeight="1">
      <c r="A676" s="146"/>
      <c r="B676" s="147"/>
      <c r="C676" s="146"/>
      <c r="D676" s="148"/>
      <c r="E676" s="149"/>
      <c r="F676" s="149"/>
      <c r="G676" s="21"/>
      <c r="H676" s="21"/>
      <c r="I676" s="21"/>
      <c r="J676" s="21"/>
      <c r="K676" s="21"/>
      <c r="L676" s="21"/>
      <c r="M676" s="21"/>
      <c r="N676" s="150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</row>
    <row r="677" ht="15.75" customHeight="1">
      <c r="A677" s="146"/>
      <c r="B677" s="147"/>
      <c r="C677" s="146"/>
      <c r="D677" s="148"/>
      <c r="E677" s="149"/>
      <c r="F677" s="149"/>
      <c r="G677" s="21"/>
      <c r="H677" s="21"/>
      <c r="I677" s="21"/>
      <c r="J677" s="21"/>
      <c r="K677" s="21"/>
      <c r="L677" s="21"/>
      <c r="M677" s="21"/>
      <c r="N677" s="150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</row>
    <row r="678" ht="15.75" customHeight="1">
      <c r="A678" s="146"/>
      <c r="B678" s="147"/>
      <c r="C678" s="146"/>
      <c r="D678" s="148"/>
      <c r="E678" s="149"/>
      <c r="F678" s="149"/>
      <c r="G678" s="21"/>
      <c r="H678" s="21"/>
      <c r="I678" s="21"/>
      <c r="J678" s="21"/>
      <c r="K678" s="21"/>
      <c r="L678" s="21"/>
      <c r="M678" s="21"/>
      <c r="N678" s="150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</row>
    <row r="679" ht="15.75" customHeight="1">
      <c r="A679" s="146"/>
      <c r="B679" s="147"/>
      <c r="C679" s="146"/>
      <c r="D679" s="148"/>
      <c r="E679" s="149"/>
      <c r="F679" s="149"/>
      <c r="G679" s="21"/>
      <c r="H679" s="21"/>
      <c r="I679" s="21"/>
      <c r="J679" s="21"/>
      <c r="K679" s="21"/>
      <c r="L679" s="21"/>
      <c r="M679" s="21"/>
      <c r="N679" s="150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</row>
    <row r="680" ht="15.75" customHeight="1">
      <c r="A680" s="146"/>
      <c r="B680" s="147"/>
      <c r="C680" s="146"/>
      <c r="D680" s="148"/>
      <c r="E680" s="149"/>
      <c r="F680" s="149"/>
      <c r="G680" s="21"/>
      <c r="H680" s="21"/>
      <c r="I680" s="21"/>
      <c r="J680" s="21"/>
      <c r="K680" s="21"/>
      <c r="L680" s="21"/>
      <c r="M680" s="21"/>
      <c r="N680" s="150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</row>
    <row r="681" ht="15.75" customHeight="1">
      <c r="A681" s="146"/>
      <c r="B681" s="147"/>
      <c r="C681" s="146"/>
      <c r="D681" s="148"/>
      <c r="E681" s="149"/>
      <c r="F681" s="149"/>
      <c r="G681" s="21"/>
      <c r="H681" s="21"/>
      <c r="I681" s="21"/>
      <c r="J681" s="21"/>
      <c r="K681" s="21"/>
      <c r="L681" s="21"/>
      <c r="M681" s="21"/>
      <c r="N681" s="150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</row>
    <row r="682" ht="15.75" customHeight="1">
      <c r="A682" s="146"/>
      <c r="B682" s="147"/>
      <c r="C682" s="146"/>
      <c r="D682" s="148"/>
      <c r="E682" s="149"/>
      <c r="F682" s="149"/>
      <c r="G682" s="21"/>
      <c r="H682" s="21"/>
      <c r="I682" s="21"/>
      <c r="J682" s="21"/>
      <c r="K682" s="21"/>
      <c r="L682" s="21"/>
      <c r="M682" s="21"/>
      <c r="N682" s="150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</row>
    <row r="683" ht="15.75" customHeight="1">
      <c r="A683" s="146"/>
      <c r="B683" s="147"/>
      <c r="C683" s="146"/>
      <c r="D683" s="148"/>
      <c r="E683" s="149"/>
      <c r="F683" s="149"/>
      <c r="G683" s="21"/>
      <c r="H683" s="21"/>
      <c r="I683" s="21"/>
      <c r="J683" s="21"/>
      <c r="K683" s="21"/>
      <c r="L683" s="21"/>
      <c r="M683" s="21"/>
      <c r="N683" s="150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</row>
    <row r="684" ht="15.75" customHeight="1">
      <c r="A684" s="146"/>
      <c r="B684" s="147"/>
      <c r="C684" s="146"/>
      <c r="D684" s="148"/>
      <c r="E684" s="149"/>
      <c r="F684" s="149"/>
      <c r="G684" s="21"/>
      <c r="H684" s="21"/>
      <c r="I684" s="21"/>
      <c r="J684" s="21"/>
      <c r="K684" s="21"/>
      <c r="L684" s="21"/>
      <c r="M684" s="21"/>
      <c r="N684" s="150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</row>
    <row r="685" ht="15.75" customHeight="1">
      <c r="A685" s="146"/>
      <c r="B685" s="147"/>
      <c r="C685" s="146"/>
      <c r="D685" s="148"/>
      <c r="E685" s="149"/>
      <c r="F685" s="149"/>
      <c r="G685" s="21"/>
      <c r="H685" s="21"/>
      <c r="I685" s="21"/>
      <c r="J685" s="21"/>
      <c r="K685" s="21"/>
      <c r="L685" s="21"/>
      <c r="M685" s="21"/>
      <c r="N685" s="150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</row>
    <row r="686" ht="15.75" customHeight="1">
      <c r="A686" s="146"/>
      <c r="B686" s="147"/>
      <c r="C686" s="146"/>
      <c r="D686" s="148"/>
      <c r="E686" s="149"/>
      <c r="F686" s="149"/>
      <c r="G686" s="21"/>
      <c r="H686" s="21"/>
      <c r="I686" s="21"/>
      <c r="J686" s="21"/>
      <c r="K686" s="21"/>
      <c r="L686" s="21"/>
      <c r="M686" s="21"/>
      <c r="N686" s="150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</row>
    <row r="687" ht="15.75" customHeight="1">
      <c r="A687" s="146"/>
      <c r="B687" s="147"/>
      <c r="C687" s="146"/>
      <c r="D687" s="148"/>
      <c r="E687" s="149"/>
      <c r="F687" s="149"/>
      <c r="G687" s="21"/>
      <c r="H687" s="21"/>
      <c r="I687" s="21"/>
      <c r="J687" s="21"/>
      <c r="K687" s="21"/>
      <c r="L687" s="21"/>
      <c r="M687" s="21"/>
      <c r="N687" s="150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</row>
    <row r="688" ht="15.75" customHeight="1">
      <c r="A688" s="146"/>
      <c r="B688" s="147"/>
      <c r="C688" s="146"/>
      <c r="D688" s="148"/>
      <c r="E688" s="149"/>
      <c r="F688" s="149"/>
      <c r="G688" s="21"/>
      <c r="H688" s="21"/>
      <c r="I688" s="21"/>
      <c r="J688" s="21"/>
      <c r="K688" s="21"/>
      <c r="L688" s="21"/>
      <c r="M688" s="21"/>
      <c r="N688" s="150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</row>
    <row r="689" ht="15.75" customHeight="1">
      <c r="A689" s="146"/>
      <c r="B689" s="147"/>
      <c r="C689" s="146"/>
      <c r="D689" s="148"/>
      <c r="E689" s="149"/>
      <c r="F689" s="149"/>
      <c r="G689" s="21"/>
      <c r="H689" s="21"/>
      <c r="I689" s="21"/>
      <c r="J689" s="21"/>
      <c r="K689" s="21"/>
      <c r="L689" s="21"/>
      <c r="M689" s="21"/>
      <c r="N689" s="150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</row>
    <row r="690" ht="15.75" customHeight="1">
      <c r="A690" s="146"/>
      <c r="B690" s="147"/>
      <c r="C690" s="146"/>
      <c r="D690" s="148"/>
      <c r="E690" s="149"/>
      <c r="F690" s="149"/>
      <c r="G690" s="21"/>
      <c r="H690" s="21"/>
      <c r="I690" s="21"/>
      <c r="J690" s="21"/>
      <c r="K690" s="21"/>
      <c r="L690" s="21"/>
      <c r="M690" s="21"/>
      <c r="N690" s="150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  <c r="AK690" s="21"/>
      <c r="AL690" s="21"/>
    </row>
    <row r="691" ht="15.75" customHeight="1">
      <c r="A691" s="146"/>
      <c r="B691" s="147"/>
      <c r="C691" s="146"/>
      <c r="D691" s="148"/>
      <c r="E691" s="149"/>
      <c r="F691" s="149"/>
      <c r="G691" s="21"/>
      <c r="H691" s="21"/>
      <c r="I691" s="21"/>
      <c r="J691" s="21"/>
      <c r="K691" s="21"/>
      <c r="L691" s="21"/>
      <c r="M691" s="21"/>
      <c r="N691" s="150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</row>
    <row r="692" ht="15.75" customHeight="1">
      <c r="A692" s="146"/>
      <c r="B692" s="147"/>
      <c r="C692" s="146"/>
      <c r="D692" s="148"/>
      <c r="E692" s="149"/>
      <c r="F692" s="149"/>
      <c r="G692" s="21"/>
      <c r="H692" s="21"/>
      <c r="I692" s="21"/>
      <c r="J692" s="21"/>
      <c r="K692" s="21"/>
      <c r="L692" s="21"/>
      <c r="M692" s="21"/>
      <c r="N692" s="150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</row>
    <row r="693" ht="15.75" customHeight="1">
      <c r="A693" s="146"/>
      <c r="B693" s="147"/>
      <c r="C693" s="146"/>
      <c r="D693" s="148"/>
      <c r="E693" s="149"/>
      <c r="F693" s="149"/>
      <c r="G693" s="21"/>
      <c r="H693" s="21"/>
      <c r="I693" s="21"/>
      <c r="J693" s="21"/>
      <c r="K693" s="21"/>
      <c r="L693" s="21"/>
      <c r="M693" s="21"/>
      <c r="N693" s="150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</row>
    <row r="694" ht="15.75" customHeight="1">
      <c r="A694" s="146"/>
      <c r="B694" s="147"/>
      <c r="C694" s="146"/>
      <c r="D694" s="148"/>
      <c r="E694" s="149"/>
      <c r="F694" s="149"/>
      <c r="G694" s="21"/>
      <c r="H694" s="21"/>
      <c r="I694" s="21"/>
      <c r="J694" s="21"/>
      <c r="K694" s="21"/>
      <c r="L694" s="21"/>
      <c r="M694" s="21"/>
      <c r="N694" s="150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</row>
    <row r="695" ht="15.75" customHeight="1">
      <c r="A695" s="146"/>
      <c r="B695" s="147"/>
      <c r="C695" s="146"/>
      <c r="D695" s="148"/>
      <c r="E695" s="149"/>
      <c r="F695" s="149"/>
      <c r="G695" s="21"/>
      <c r="H695" s="21"/>
      <c r="I695" s="21"/>
      <c r="J695" s="21"/>
      <c r="K695" s="21"/>
      <c r="L695" s="21"/>
      <c r="M695" s="21"/>
      <c r="N695" s="150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</row>
    <row r="696" ht="15.75" customHeight="1">
      <c r="A696" s="146"/>
      <c r="B696" s="147"/>
      <c r="C696" s="146"/>
      <c r="D696" s="148"/>
      <c r="E696" s="149"/>
      <c r="F696" s="149"/>
      <c r="G696" s="21"/>
      <c r="H696" s="21"/>
      <c r="I696" s="21"/>
      <c r="J696" s="21"/>
      <c r="K696" s="21"/>
      <c r="L696" s="21"/>
      <c r="M696" s="21"/>
      <c r="N696" s="150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</row>
    <row r="697" ht="15.75" customHeight="1">
      <c r="A697" s="146"/>
      <c r="B697" s="147"/>
      <c r="C697" s="146"/>
      <c r="D697" s="148"/>
      <c r="E697" s="149"/>
      <c r="F697" s="149"/>
      <c r="G697" s="21"/>
      <c r="H697" s="21"/>
      <c r="I697" s="21"/>
      <c r="J697" s="21"/>
      <c r="K697" s="21"/>
      <c r="L697" s="21"/>
      <c r="M697" s="21"/>
      <c r="N697" s="150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</row>
    <row r="698" ht="15.75" customHeight="1">
      <c r="A698" s="146"/>
      <c r="B698" s="147"/>
      <c r="C698" s="146"/>
      <c r="D698" s="148"/>
      <c r="E698" s="149"/>
      <c r="F698" s="149"/>
      <c r="G698" s="21"/>
      <c r="H698" s="21"/>
      <c r="I698" s="21"/>
      <c r="J698" s="21"/>
      <c r="K698" s="21"/>
      <c r="L698" s="21"/>
      <c r="M698" s="21"/>
      <c r="N698" s="150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</row>
    <row r="699" ht="15.75" customHeight="1">
      <c r="A699" s="146"/>
      <c r="B699" s="147"/>
      <c r="C699" s="146"/>
      <c r="D699" s="148"/>
      <c r="E699" s="149"/>
      <c r="F699" s="149"/>
      <c r="G699" s="21"/>
      <c r="H699" s="21"/>
      <c r="I699" s="21"/>
      <c r="J699" s="21"/>
      <c r="K699" s="21"/>
      <c r="L699" s="21"/>
      <c r="M699" s="21"/>
      <c r="N699" s="150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</row>
    <row r="700" ht="15.75" customHeight="1">
      <c r="A700" s="146"/>
      <c r="B700" s="147"/>
      <c r="C700" s="146"/>
      <c r="D700" s="148"/>
      <c r="E700" s="149"/>
      <c r="F700" s="149"/>
      <c r="G700" s="21"/>
      <c r="H700" s="21"/>
      <c r="I700" s="21"/>
      <c r="J700" s="21"/>
      <c r="K700" s="21"/>
      <c r="L700" s="21"/>
      <c r="M700" s="21"/>
      <c r="N700" s="150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</row>
    <row r="701" ht="15.75" customHeight="1">
      <c r="A701" s="146"/>
      <c r="B701" s="147"/>
      <c r="C701" s="146"/>
      <c r="D701" s="148"/>
      <c r="E701" s="149"/>
      <c r="F701" s="149"/>
      <c r="G701" s="21"/>
      <c r="H701" s="21"/>
      <c r="I701" s="21"/>
      <c r="J701" s="21"/>
      <c r="K701" s="21"/>
      <c r="L701" s="21"/>
      <c r="M701" s="21"/>
      <c r="N701" s="150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21"/>
      <c r="AH701" s="21"/>
      <c r="AI701" s="21"/>
      <c r="AJ701" s="21"/>
      <c r="AK701" s="21"/>
      <c r="AL701" s="21"/>
    </row>
    <row r="702" ht="15.75" customHeight="1">
      <c r="A702" s="146"/>
      <c r="B702" s="147"/>
      <c r="C702" s="146"/>
      <c r="D702" s="148"/>
      <c r="E702" s="149"/>
      <c r="F702" s="149"/>
      <c r="G702" s="21"/>
      <c r="H702" s="21"/>
      <c r="I702" s="21"/>
      <c r="J702" s="21"/>
      <c r="K702" s="21"/>
      <c r="L702" s="21"/>
      <c r="M702" s="21"/>
      <c r="N702" s="150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21"/>
      <c r="AH702" s="21"/>
      <c r="AI702" s="21"/>
      <c r="AJ702" s="21"/>
      <c r="AK702" s="21"/>
      <c r="AL702" s="21"/>
    </row>
    <row r="703" ht="15.75" customHeight="1">
      <c r="A703" s="146"/>
      <c r="B703" s="147"/>
      <c r="C703" s="146"/>
      <c r="D703" s="148"/>
      <c r="E703" s="149"/>
      <c r="F703" s="149"/>
      <c r="G703" s="21"/>
      <c r="H703" s="21"/>
      <c r="I703" s="21"/>
      <c r="J703" s="21"/>
      <c r="K703" s="21"/>
      <c r="L703" s="21"/>
      <c r="M703" s="21"/>
      <c r="N703" s="150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</row>
    <row r="704" ht="15.75" customHeight="1">
      <c r="A704" s="146"/>
      <c r="B704" s="147"/>
      <c r="C704" s="146"/>
      <c r="D704" s="148"/>
      <c r="E704" s="149"/>
      <c r="F704" s="149"/>
      <c r="G704" s="21"/>
      <c r="H704" s="21"/>
      <c r="I704" s="21"/>
      <c r="J704" s="21"/>
      <c r="K704" s="21"/>
      <c r="L704" s="21"/>
      <c r="M704" s="21"/>
      <c r="N704" s="150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1"/>
      <c r="AH704" s="21"/>
      <c r="AI704" s="21"/>
      <c r="AJ704" s="21"/>
      <c r="AK704" s="21"/>
      <c r="AL704" s="21"/>
    </row>
    <row r="705" ht="15.75" customHeight="1">
      <c r="A705" s="146"/>
      <c r="B705" s="147"/>
      <c r="C705" s="146"/>
      <c r="D705" s="148"/>
      <c r="E705" s="149"/>
      <c r="F705" s="149"/>
      <c r="G705" s="21"/>
      <c r="H705" s="21"/>
      <c r="I705" s="21"/>
      <c r="J705" s="21"/>
      <c r="K705" s="21"/>
      <c r="L705" s="21"/>
      <c r="M705" s="21"/>
      <c r="N705" s="150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  <c r="AG705" s="21"/>
      <c r="AH705" s="21"/>
      <c r="AI705" s="21"/>
      <c r="AJ705" s="21"/>
      <c r="AK705" s="21"/>
      <c r="AL705" s="21"/>
    </row>
    <row r="706" ht="15.75" customHeight="1">
      <c r="A706" s="146"/>
      <c r="B706" s="147"/>
      <c r="C706" s="146"/>
      <c r="D706" s="148"/>
      <c r="E706" s="149"/>
      <c r="F706" s="149"/>
      <c r="G706" s="21"/>
      <c r="H706" s="21"/>
      <c r="I706" s="21"/>
      <c r="J706" s="21"/>
      <c r="K706" s="21"/>
      <c r="L706" s="21"/>
      <c r="M706" s="21"/>
      <c r="N706" s="150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  <c r="AG706" s="21"/>
      <c r="AH706" s="21"/>
      <c r="AI706" s="21"/>
      <c r="AJ706" s="21"/>
      <c r="AK706" s="21"/>
      <c r="AL706" s="21"/>
    </row>
    <row r="707" ht="15.75" customHeight="1">
      <c r="A707" s="146"/>
      <c r="B707" s="147"/>
      <c r="C707" s="146"/>
      <c r="D707" s="148"/>
      <c r="E707" s="149"/>
      <c r="F707" s="149"/>
      <c r="G707" s="21"/>
      <c r="H707" s="21"/>
      <c r="I707" s="21"/>
      <c r="J707" s="21"/>
      <c r="K707" s="21"/>
      <c r="L707" s="21"/>
      <c r="M707" s="21"/>
      <c r="N707" s="150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21"/>
      <c r="AH707" s="21"/>
      <c r="AI707" s="21"/>
      <c r="AJ707" s="21"/>
      <c r="AK707" s="21"/>
      <c r="AL707" s="21"/>
    </row>
    <row r="708" ht="15.75" customHeight="1">
      <c r="A708" s="146"/>
      <c r="B708" s="147"/>
      <c r="C708" s="146"/>
      <c r="D708" s="148"/>
      <c r="E708" s="149"/>
      <c r="F708" s="149"/>
      <c r="G708" s="21"/>
      <c r="H708" s="21"/>
      <c r="I708" s="21"/>
      <c r="J708" s="21"/>
      <c r="K708" s="21"/>
      <c r="L708" s="21"/>
      <c r="M708" s="21"/>
      <c r="N708" s="150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  <c r="AK708" s="21"/>
      <c r="AL708" s="21"/>
    </row>
    <row r="709" ht="15.75" customHeight="1">
      <c r="A709" s="146"/>
      <c r="B709" s="147"/>
      <c r="C709" s="146"/>
      <c r="D709" s="148"/>
      <c r="E709" s="149"/>
      <c r="F709" s="149"/>
      <c r="G709" s="21"/>
      <c r="H709" s="21"/>
      <c r="I709" s="21"/>
      <c r="J709" s="21"/>
      <c r="K709" s="21"/>
      <c r="L709" s="21"/>
      <c r="M709" s="21"/>
      <c r="N709" s="150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21"/>
      <c r="AH709" s="21"/>
      <c r="AI709" s="21"/>
      <c r="AJ709" s="21"/>
      <c r="AK709" s="21"/>
      <c r="AL709" s="21"/>
    </row>
    <row r="710" ht="15.75" customHeight="1">
      <c r="A710" s="146"/>
      <c r="B710" s="147"/>
      <c r="C710" s="146"/>
      <c r="D710" s="148"/>
      <c r="E710" s="149"/>
      <c r="F710" s="149"/>
      <c r="G710" s="21"/>
      <c r="H710" s="21"/>
      <c r="I710" s="21"/>
      <c r="J710" s="21"/>
      <c r="K710" s="21"/>
      <c r="L710" s="21"/>
      <c r="M710" s="21"/>
      <c r="N710" s="150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  <c r="AK710" s="21"/>
      <c r="AL710" s="21"/>
    </row>
    <row r="711" ht="15.75" customHeight="1">
      <c r="A711" s="146"/>
      <c r="B711" s="147"/>
      <c r="C711" s="146"/>
      <c r="D711" s="148"/>
      <c r="E711" s="149"/>
      <c r="F711" s="149"/>
      <c r="G711" s="21"/>
      <c r="H711" s="21"/>
      <c r="I711" s="21"/>
      <c r="J711" s="21"/>
      <c r="K711" s="21"/>
      <c r="L711" s="21"/>
      <c r="M711" s="21"/>
      <c r="N711" s="150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21"/>
      <c r="AH711" s="21"/>
      <c r="AI711" s="21"/>
      <c r="AJ711" s="21"/>
      <c r="AK711" s="21"/>
      <c r="AL711" s="21"/>
    </row>
    <row r="712" ht="15.75" customHeight="1">
      <c r="A712" s="146"/>
      <c r="B712" s="147"/>
      <c r="C712" s="146"/>
      <c r="D712" s="148"/>
      <c r="E712" s="149"/>
      <c r="F712" s="149"/>
      <c r="G712" s="21"/>
      <c r="H712" s="21"/>
      <c r="I712" s="21"/>
      <c r="J712" s="21"/>
      <c r="K712" s="21"/>
      <c r="L712" s="21"/>
      <c r="M712" s="21"/>
      <c r="N712" s="150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21"/>
      <c r="AH712" s="21"/>
      <c r="AI712" s="21"/>
      <c r="AJ712" s="21"/>
      <c r="AK712" s="21"/>
      <c r="AL712" s="21"/>
    </row>
    <row r="713" ht="15.75" customHeight="1">
      <c r="A713" s="146"/>
      <c r="B713" s="147"/>
      <c r="C713" s="146"/>
      <c r="D713" s="148"/>
      <c r="E713" s="149"/>
      <c r="F713" s="149"/>
      <c r="G713" s="21"/>
      <c r="H713" s="21"/>
      <c r="I713" s="21"/>
      <c r="J713" s="21"/>
      <c r="K713" s="21"/>
      <c r="L713" s="21"/>
      <c r="M713" s="21"/>
      <c r="N713" s="150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  <c r="AK713" s="21"/>
      <c r="AL713" s="21"/>
    </row>
    <row r="714" ht="15.75" customHeight="1">
      <c r="A714" s="146"/>
      <c r="B714" s="147"/>
      <c r="C714" s="146"/>
      <c r="D714" s="148"/>
      <c r="E714" s="149"/>
      <c r="F714" s="149"/>
      <c r="G714" s="21"/>
      <c r="H714" s="21"/>
      <c r="I714" s="21"/>
      <c r="J714" s="21"/>
      <c r="K714" s="21"/>
      <c r="L714" s="21"/>
      <c r="M714" s="21"/>
      <c r="N714" s="150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21"/>
      <c r="AH714" s="21"/>
      <c r="AI714" s="21"/>
      <c r="AJ714" s="21"/>
      <c r="AK714" s="21"/>
      <c r="AL714" s="21"/>
    </row>
    <row r="715" ht="15.75" customHeight="1">
      <c r="A715" s="146"/>
      <c r="B715" s="147"/>
      <c r="C715" s="146"/>
      <c r="D715" s="148"/>
      <c r="E715" s="149"/>
      <c r="F715" s="149"/>
      <c r="G715" s="21"/>
      <c r="H715" s="21"/>
      <c r="I715" s="21"/>
      <c r="J715" s="21"/>
      <c r="K715" s="21"/>
      <c r="L715" s="21"/>
      <c r="M715" s="21"/>
      <c r="N715" s="150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21"/>
      <c r="AH715" s="21"/>
      <c r="AI715" s="21"/>
      <c r="AJ715" s="21"/>
      <c r="AK715" s="21"/>
      <c r="AL715" s="21"/>
    </row>
    <row r="716" ht="15.75" customHeight="1">
      <c r="A716" s="146"/>
      <c r="B716" s="147"/>
      <c r="C716" s="146"/>
      <c r="D716" s="148"/>
      <c r="E716" s="149"/>
      <c r="F716" s="149"/>
      <c r="G716" s="21"/>
      <c r="H716" s="21"/>
      <c r="I716" s="21"/>
      <c r="J716" s="21"/>
      <c r="K716" s="21"/>
      <c r="L716" s="21"/>
      <c r="M716" s="21"/>
      <c r="N716" s="150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21"/>
      <c r="AH716" s="21"/>
      <c r="AI716" s="21"/>
      <c r="AJ716" s="21"/>
      <c r="AK716" s="21"/>
      <c r="AL716" s="21"/>
    </row>
    <row r="717" ht="15.75" customHeight="1">
      <c r="A717" s="146"/>
      <c r="B717" s="147"/>
      <c r="C717" s="146"/>
      <c r="D717" s="148"/>
      <c r="E717" s="149"/>
      <c r="F717" s="149"/>
      <c r="G717" s="21"/>
      <c r="H717" s="21"/>
      <c r="I717" s="21"/>
      <c r="J717" s="21"/>
      <c r="K717" s="21"/>
      <c r="L717" s="21"/>
      <c r="M717" s="21"/>
      <c r="N717" s="150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1"/>
      <c r="AJ717" s="21"/>
      <c r="AK717" s="21"/>
      <c r="AL717" s="21"/>
    </row>
    <row r="718" ht="15.75" customHeight="1">
      <c r="A718" s="146"/>
      <c r="B718" s="147"/>
      <c r="C718" s="146"/>
      <c r="D718" s="148"/>
      <c r="E718" s="149"/>
      <c r="F718" s="149"/>
      <c r="G718" s="21"/>
      <c r="H718" s="21"/>
      <c r="I718" s="21"/>
      <c r="J718" s="21"/>
      <c r="K718" s="21"/>
      <c r="L718" s="21"/>
      <c r="M718" s="21"/>
      <c r="N718" s="150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  <c r="AK718" s="21"/>
      <c r="AL718" s="21"/>
    </row>
    <row r="719" ht="15.75" customHeight="1">
      <c r="A719" s="146"/>
      <c r="B719" s="147"/>
      <c r="C719" s="146"/>
      <c r="D719" s="148"/>
      <c r="E719" s="149"/>
      <c r="F719" s="149"/>
      <c r="G719" s="21"/>
      <c r="H719" s="21"/>
      <c r="I719" s="21"/>
      <c r="J719" s="21"/>
      <c r="K719" s="21"/>
      <c r="L719" s="21"/>
      <c r="M719" s="21"/>
      <c r="N719" s="150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  <c r="AK719" s="21"/>
      <c r="AL719" s="21"/>
    </row>
    <row r="720" ht="15.75" customHeight="1">
      <c r="A720" s="146"/>
      <c r="B720" s="147"/>
      <c r="C720" s="146"/>
      <c r="D720" s="148"/>
      <c r="E720" s="149"/>
      <c r="F720" s="149"/>
      <c r="G720" s="21"/>
      <c r="H720" s="21"/>
      <c r="I720" s="21"/>
      <c r="J720" s="21"/>
      <c r="K720" s="21"/>
      <c r="L720" s="21"/>
      <c r="M720" s="21"/>
      <c r="N720" s="150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/>
      <c r="AH720" s="21"/>
      <c r="AI720" s="21"/>
      <c r="AJ720" s="21"/>
      <c r="AK720" s="21"/>
      <c r="AL720" s="21"/>
    </row>
    <row r="721" ht="15.75" customHeight="1">
      <c r="A721" s="146"/>
      <c r="B721" s="147"/>
      <c r="C721" s="146"/>
      <c r="D721" s="148"/>
      <c r="E721" s="149"/>
      <c r="F721" s="149"/>
      <c r="G721" s="21"/>
      <c r="H721" s="21"/>
      <c r="I721" s="21"/>
      <c r="J721" s="21"/>
      <c r="K721" s="21"/>
      <c r="L721" s="21"/>
      <c r="M721" s="21"/>
      <c r="N721" s="150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21"/>
      <c r="AH721" s="21"/>
      <c r="AI721" s="21"/>
      <c r="AJ721" s="21"/>
      <c r="AK721" s="21"/>
      <c r="AL721" s="21"/>
    </row>
    <row r="722" ht="15.75" customHeight="1">
      <c r="A722" s="146"/>
      <c r="B722" s="147"/>
      <c r="C722" s="146"/>
      <c r="D722" s="148"/>
      <c r="E722" s="149"/>
      <c r="F722" s="149"/>
      <c r="G722" s="21"/>
      <c r="H722" s="21"/>
      <c r="I722" s="21"/>
      <c r="J722" s="21"/>
      <c r="K722" s="21"/>
      <c r="L722" s="21"/>
      <c r="M722" s="21"/>
      <c r="N722" s="150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1"/>
      <c r="AH722" s="21"/>
      <c r="AI722" s="21"/>
      <c r="AJ722" s="21"/>
      <c r="AK722" s="21"/>
      <c r="AL722" s="21"/>
    </row>
    <row r="723" ht="15.75" customHeight="1">
      <c r="A723" s="146"/>
      <c r="B723" s="147"/>
      <c r="C723" s="146"/>
      <c r="D723" s="148"/>
      <c r="E723" s="149"/>
      <c r="F723" s="149"/>
      <c r="G723" s="21"/>
      <c r="H723" s="21"/>
      <c r="I723" s="21"/>
      <c r="J723" s="21"/>
      <c r="K723" s="21"/>
      <c r="L723" s="21"/>
      <c r="M723" s="21"/>
      <c r="N723" s="150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  <c r="AK723" s="21"/>
      <c r="AL723" s="21"/>
    </row>
    <row r="724" ht="15.75" customHeight="1">
      <c r="A724" s="146"/>
      <c r="B724" s="147"/>
      <c r="C724" s="146"/>
      <c r="D724" s="148"/>
      <c r="E724" s="149"/>
      <c r="F724" s="149"/>
      <c r="G724" s="21"/>
      <c r="H724" s="21"/>
      <c r="I724" s="21"/>
      <c r="J724" s="21"/>
      <c r="K724" s="21"/>
      <c r="L724" s="21"/>
      <c r="M724" s="21"/>
      <c r="N724" s="150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  <c r="AK724" s="21"/>
      <c r="AL724" s="21"/>
    </row>
    <row r="725" ht="15.75" customHeight="1">
      <c r="A725" s="146"/>
      <c r="B725" s="147"/>
      <c r="C725" s="146"/>
      <c r="D725" s="148"/>
      <c r="E725" s="149"/>
      <c r="F725" s="149"/>
      <c r="G725" s="21"/>
      <c r="H725" s="21"/>
      <c r="I725" s="21"/>
      <c r="J725" s="21"/>
      <c r="K725" s="21"/>
      <c r="L725" s="21"/>
      <c r="M725" s="21"/>
      <c r="N725" s="150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21"/>
      <c r="AH725" s="21"/>
      <c r="AI725" s="21"/>
      <c r="AJ725" s="21"/>
      <c r="AK725" s="21"/>
      <c r="AL725" s="21"/>
    </row>
    <row r="726" ht="15.75" customHeight="1">
      <c r="A726" s="146"/>
      <c r="B726" s="147"/>
      <c r="C726" s="146"/>
      <c r="D726" s="148"/>
      <c r="E726" s="149"/>
      <c r="F726" s="149"/>
      <c r="G726" s="21"/>
      <c r="H726" s="21"/>
      <c r="I726" s="21"/>
      <c r="J726" s="21"/>
      <c r="K726" s="21"/>
      <c r="L726" s="21"/>
      <c r="M726" s="21"/>
      <c r="N726" s="150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J726" s="21"/>
      <c r="AK726" s="21"/>
      <c r="AL726" s="21"/>
    </row>
    <row r="727" ht="15.75" customHeight="1">
      <c r="A727" s="146"/>
      <c r="B727" s="147"/>
      <c r="C727" s="146"/>
      <c r="D727" s="148"/>
      <c r="E727" s="149"/>
      <c r="F727" s="149"/>
      <c r="G727" s="21"/>
      <c r="H727" s="21"/>
      <c r="I727" s="21"/>
      <c r="J727" s="21"/>
      <c r="K727" s="21"/>
      <c r="L727" s="21"/>
      <c r="M727" s="21"/>
      <c r="N727" s="150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21"/>
      <c r="AH727" s="21"/>
      <c r="AI727" s="21"/>
      <c r="AJ727" s="21"/>
      <c r="AK727" s="21"/>
      <c r="AL727" s="21"/>
    </row>
    <row r="728" ht="15.75" customHeight="1">
      <c r="A728" s="146"/>
      <c r="B728" s="147"/>
      <c r="C728" s="146"/>
      <c r="D728" s="148"/>
      <c r="E728" s="149"/>
      <c r="F728" s="149"/>
      <c r="G728" s="21"/>
      <c r="H728" s="21"/>
      <c r="I728" s="21"/>
      <c r="J728" s="21"/>
      <c r="K728" s="21"/>
      <c r="L728" s="21"/>
      <c r="M728" s="21"/>
      <c r="N728" s="150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  <c r="AK728" s="21"/>
      <c r="AL728" s="21"/>
    </row>
    <row r="729" ht="15.75" customHeight="1">
      <c r="A729" s="146"/>
      <c r="B729" s="147"/>
      <c r="C729" s="146"/>
      <c r="D729" s="148"/>
      <c r="E729" s="149"/>
      <c r="F729" s="149"/>
      <c r="G729" s="21"/>
      <c r="H729" s="21"/>
      <c r="I729" s="21"/>
      <c r="J729" s="21"/>
      <c r="K729" s="21"/>
      <c r="L729" s="21"/>
      <c r="M729" s="21"/>
      <c r="N729" s="150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  <c r="AK729" s="21"/>
      <c r="AL729" s="21"/>
    </row>
    <row r="730" ht="15.75" customHeight="1">
      <c r="A730" s="146"/>
      <c r="B730" s="147"/>
      <c r="C730" s="146"/>
      <c r="D730" s="148"/>
      <c r="E730" s="149"/>
      <c r="F730" s="149"/>
      <c r="G730" s="21"/>
      <c r="H730" s="21"/>
      <c r="I730" s="21"/>
      <c r="J730" s="21"/>
      <c r="K730" s="21"/>
      <c r="L730" s="21"/>
      <c r="M730" s="21"/>
      <c r="N730" s="150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1"/>
      <c r="AK730" s="21"/>
      <c r="AL730" s="21"/>
    </row>
    <row r="731" ht="15.75" customHeight="1">
      <c r="A731" s="146"/>
      <c r="B731" s="147"/>
      <c r="C731" s="146"/>
      <c r="D731" s="148"/>
      <c r="E731" s="149"/>
      <c r="F731" s="149"/>
      <c r="G731" s="21"/>
      <c r="H731" s="21"/>
      <c r="I731" s="21"/>
      <c r="J731" s="21"/>
      <c r="K731" s="21"/>
      <c r="L731" s="21"/>
      <c r="M731" s="21"/>
      <c r="N731" s="150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H731" s="21"/>
      <c r="AI731" s="21"/>
      <c r="AJ731" s="21"/>
      <c r="AK731" s="21"/>
      <c r="AL731" s="21"/>
    </row>
    <row r="732" ht="15.75" customHeight="1">
      <c r="A732" s="146"/>
      <c r="B732" s="147"/>
      <c r="C732" s="146"/>
      <c r="D732" s="148"/>
      <c r="E732" s="149"/>
      <c r="F732" s="149"/>
      <c r="G732" s="21"/>
      <c r="H732" s="21"/>
      <c r="I732" s="21"/>
      <c r="J732" s="21"/>
      <c r="K732" s="21"/>
      <c r="L732" s="21"/>
      <c r="M732" s="21"/>
      <c r="N732" s="150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  <c r="AG732" s="21"/>
      <c r="AH732" s="21"/>
      <c r="AI732" s="21"/>
      <c r="AJ732" s="21"/>
      <c r="AK732" s="21"/>
      <c r="AL732" s="21"/>
    </row>
    <row r="733" ht="15.75" customHeight="1">
      <c r="A733" s="146"/>
      <c r="B733" s="147"/>
      <c r="C733" s="146"/>
      <c r="D733" s="148"/>
      <c r="E733" s="149"/>
      <c r="F733" s="149"/>
      <c r="G733" s="21"/>
      <c r="H733" s="21"/>
      <c r="I733" s="21"/>
      <c r="J733" s="21"/>
      <c r="K733" s="21"/>
      <c r="L733" s="21"/>
      <c r="M733" s="21"/>
      <c r="N733" s="150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  <c r="AK733" s="21"/>
      <c r="AL733" s="21"/>
    </row>
    <row r="734" ht="15.75" customHeight="1">
      <c r="A734" s="146"/>
      <c r="B734" s="147"/>
      <c r="C734" s="146"/>
      <c r="D734" s="148"/>
      <c r="E734" s="149"/>
      <c r="F734" s="149"/>
      <c r="G734" s="21"/>
      <c r="H734" s="21"/>
      <c r="I734" s="21"/>
      <c r="J734" s="21"/>
      <c r="K734" s="21"/>
      <c r="L734" s="21"/>
      <c r="M734" s="21"/>
      <c r="N734" s="150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21"/>
      <c r="AH734" s="21"/>
      <c r="AI734" s="21"/>
      <c r="AJ734" s="21"/>
      <c r="AK734" s="21"/>
      <c r="AL734" s="21"/>
    </row>
    <row r="735" ht="15.75" customHeight="1">
      <c r="A735" s="146"/>
      <c r="B735" s="147"/>
      <c r="C735" s="146"/>
      <c r="D735" s="148"/>
      <c r="E735" s="149"/>
      <c r="F735" s="149"/>
      <c r="G735" s="21"/>
      <c r="H735" s="21"/>
      <c r="I735" s="21"/>
      <c r="J735" s="21"/>
      <c r="K735" s="21"/>
      <c r="L735" s="21"/>
      <c r="M735" s="21"/>
      <c r="N735" s="150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21"/>
      <c r="AH735" s="21"/>
      <c r="AI735" s="21"/>
      <c r="AJ735" s="21"/>
      <c r="AK735" s="21"/>
      <c r="AL735" s="21"/>
    </row>
    <row r="736" ht="15.75" customHeight="1">
      <c r="A736" s="146"/>
      <c r="B736" s="147"/>
      <c r="C736" s="146"/>
      <c r="D736" s="148"/>
      <c r="E736" s="149"/>
      <c r="F736" s="149"/>
      <c r="G736" s="21"/>
      <c r="H736" s="21"/>
      <c r="I736" s="21"/>
      <c r="J736" s="21"/>
      <c r="K736" s="21"/>
      <c r="L736" s="21"/>
      <c r="M736" s="21"/>
      <c r="N736" s="150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21"/>
      <c r="AH736" s="21"/>
      <c r="AI736" s="21"/>
      <c r="AJ736" s="21"/>
      <c r="AK736" s="21"/>
      <c r="AL736" s="21"/>
    </row>
    <row r="737" ht="15.75" customHeight="1">
      <c r="A737" s="146"/>
      <c r="B737" s="147"/>
      <c r="C737" s="146"/>
      <c r="D737" s="148"/>
      <c r="E737" s="149"/>
      <c r="F737" s="149"/>
      <c r="G737" s="21"/>
      <c r="H737" s="21"/>
      <c r="I737" s="21"/>
      <c r="J737" s="21"/>
      <c r="K737" s="21"/>
      <c r="L737" s="21"/>
      <c r="M737" s="21"/>
      <c r="N737" s="150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21"/>
      <c r="AH737" s="21"/>
      <c r="AI737" s="21"/>
      <c r="AJ737" s="21"/>
      <c r="AK737" s="21"/>
      <c r="AL737" s="21"/>
    </row>
    <row r="738" ht="15.75" customHeight="1">
      <c r="A738" s="146"/>
      <c r="B738" s="147"/>
      <c r="C738" s="146"/>
      <c r="D738" s="148"/>
      <c r="E738" s="149"/>
      <c r="F738" s="149"/>
      <c r="G738" s="21"/>
      <c r="H738" s="21"/>
      <c r="I738" s="21"/>
      <c r="J738" s="21"/>
      <c r="K738" s="21"/>
      <c r="L738" s="21"/>
      <c r="M738" s="21"/>
      <c r="N738" s="150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</row>
    <row r="739" ht="15.75" customHeight="1">
      <c r="A739" s="146"/>
      <c r="B739" s="147"/>
      <c r="C739" s="146"/>
      <c r="D739" s="148"/>
      <c r="E739" s="149"/>
      <c r="F739" s="149"/>
      <c r="G739" s="21"/>
      <c r="H739" s="21"/>
      <c r="I739" s="21"/>
      <c r="J739" s="21"/>
      <c r="K739" s="21"/>
      <c r="L739" s="21"/>
      <c r="M739" s="21"/>
      <c r="N739" s="150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/>
      <c r="AH739" s="21"/>
      <c r="AI739" s="21"/>
      <c r="AJ739" s="21"/>
      <c r="AK739" s="21"/>
      <c r="AL739" s="21"/>
    </row>
    <row r="740" ht="15.75" customHeight="1">
      <c r="A740" s="146"/>
      <c r="B740" s="147"/>
      <c r="C740" s="146"/>
      <c r="D740" s="148"/>
      <c r="E740" s="149"/>
      <c r="F740" s="149"/>
      <c r="G740" s="21"/>
      <c r="H740" s="21"/>
      <c r="I740" s="21"/>
      <c r="J740" s="21"/>
      <c r="K740" s="21"/>
      <c r="L740" s="21"/>
      <c r="M740" s="21"/>
      <c r="N740" s="150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21"/>
      <c r="AH740" s="21"/>
      <c r="AI740" s="21"/>
      <c r="AJ740" s="21"/>
      <c r="AK740" s="21"/>
      <c r="AL740" s="21"/>
    </row>
    <row r="741" ht="15.75" customHeight="1">
      <c r="A741" s="146"/>
      <c r="B741" s="147"/>
      <c r="C741" s="146"/>
      <c r="D741" s="148"/>
      <c r="E741" s="149"/>
      <c r="F741" s="149"/>
      <c r="G741" s="21"/>
      <c r="H741" s="21"/>
      <c r="I741" s="21"/>
      <c r="J741" s="21"/>
      <c r="K741" s="21"/>
      <c r="L741" s="21"/>
      <c r="M741" s="21"/>
      <c r="N741" s="150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</row>
    <row r="742" ht="15.75" customHeight="1">
      <c r="A742" s="146"/>
      <c r="B742" s="147"/>
      <c r="C742" s="146"/>
      <c r="D742" s="148"/>
      <c r="E742" s="149"/>
      <c r="F742" s="149"/>
      <c r="G742" s="21"/>
      <c r="H742" s="21"/>
      <c r="I742" s="21"/>
      <c r="J742" s="21"/>
      <c r="K742" s="21"/>
      <c r="L742" s="21"/>
      <c r="M742" s="21"/>
      <c r="N742" s="150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</row>
    <row r="743" ht="15.75" customHeight="1">
      <c r="A743" s="146"/>
      <c r="B743" s="147"/>
      <c r="C743" s="146"/>
      <c r="D743" s="148"/>
      <c r="E743" s="149"/>
      <c r="F743" s="149"/>
      <c r="G743" s="21"/>
      <c r="H743" s="21"/>
      <c r="I743" s="21"/>
      <c r="J743" s="21"/>
      <c r="K743" s="21"/>
      <c r="L743" s="21"/>
      <c r="M743" s="21"/>
      <c r="N743" s="150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  <c r="AK743" s="21"/>
      <c r="AL743" s="21"/>
    </row>
    <row r="744" ht="15.75" customHeight="1">
      <c r="A744" s="146"/>
      <c r="B744" s="147"/>
      <c r="C744" s="146"/>
      <c r="D744" s="148"/>
      <c r="E744" s="149"/>
      <c r="F744" s="149"/>
      <c r="G744" s="21"/>
      <c r="H744" s="21"/>
      <c r="I744" s="21"/>
      <c r="J744" s="21"/>
      <c r="K744" s="21"/>
      <c r="L744" s="21"/>
      <c r="M744" s="21"/>
      <c r="N744" s="150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  <c r="AK744" s="21"/>
      <c r="AL744" s="21"/>
    </row>
    <row r="745" ht="15.75" customHeight="1">
      <c r="A745" s="146"/>
      <c r="B745" s="147"/>
      <c r="C745" s="146"/>
      <c r="D745" s="148"/>
      <c r="E745" s="149"/>
      <c r="F745" s="149"/>
      <c r="G745" s="21"/>
      <c r="H745" s="21"/>
      <c r="I745" s="21"/>
      <c r="J745" s="21"/>
      <c r="K745" s="21"/>
      <c r="L745" s="21"/>
      <c r="M745" s="21"/>
      <c r="N745" s="150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  <c r="AK745" s="21"/>
      <c r="AL745" s="21"/>
    </row>
    <row r="746" ht="15.75" customHeight="1">
      <c r="A746" s="146"/>
      <c r="B746" s="147"/>
      <c r="C746" s="146"/>
      <c r="D746" s="148"/>
      <c r="E746" s="149"/>
      <c r="F746" s="149"/>
      <c r="G746" s="21"/>
      <c r="H746" s="21"/>
      <c r="I746" s="21"/>
      <c r="J746" s="21"/>
      <c r="K746" s="21"/>
      <c r="L746" s="21"/>
      <c r="M746" s="21"/>
      <c r="N746" s="150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21"/>
      <c r="AH746" s="21"/>
      <c r="AI746" s="21"/>
      <c r="AJ746" s="21"/>
      <c r="AK746" s="21"/>
      <c r="AL746" s="21"/>
    </row>
    <row r="747" ht="15.75" customHeight="1">
      <c r="A747" s="146"/>
      <c r="B747" s="147"/>
      <c r="C747" s="146"/>
      <c r="D747" s="148"/>
      <c r="E747" s="149"/>
      <c r="F747" s="149"/>
      <c r="G747" s="21"/>
      <c r="H747" s="21"/>
      <c r="I747" s="21"/>
      <c r="J747" s="21"/>
      <c r="K747" s="21"/>
      <c r="L747" s="21"/>
      <c r="M747" s="21"/>
      <c r="N747" s="150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</row>
    <row r="748" ht="15.75" customHeight="1">
      <c r="A748" s="146"/>
      <c r="B748" s="147"/>
      <c r="C748" s="146"/>
      <c r="D748" s="148"/>
      <c r="E748" s="149"/>
      <c r="F748" s="149"/>
      <c r="G748" s="21"/>
      <c r="H748" s="21"/>
      <c r="I748" s="21"/>
      <c r="J748" s="21"/>
      <c r="K748" s="21"/>
      <c r="L748" s="21"/>
      <c r="M748" s="21"/>
      <c r="N748" s="150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  <c r="AK748" s="21"/>
      <c r="AL748" s="21"/>
    </row>
    <row r="749" ht="15.75" customHeight="1">
      <c r="A749" s="146"/>
      <c r="B749" s="147"/>
      <c r="C749" s="146"/>
      <c r="D749" s="148"/>
      <c r="E749" s="149"/>
      <c r="F749" s="149"/>
      <c r="G749" s="21"/>
      <c r="H749" s="21"/>
      <c r="I749" s="21"/>
      <c r="J749" s="21"/>
      <c r="K749" s="21"/>
      <c r="L749" s="21"/>
      <c r="M749" s="21"/>
      <c r="N749" s="150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1"/>
      <c r="AK749" s="21"/>
      <c r="AL749" s="21"/>
    </row>
    <row r="750" ht="15.75" customHeight="1">
      <c r="A750" s="146"/>
      <c r="B750" s="147"/>
      <c r="C750" s="146"/>
      <c r="D750" s="148"/>
      <c r="E750" s="149"/>
      <c r="F750" s="149"/>
      <c r="G750" s="21"/>
      <c r="H750" s="21"/>
      <c r="I750" s="21"/>
      <c r="J750" s="21"/>
      <c r="K750" s="21"/>
      <c r="L750" s="21"/>
      <c r="M750" s="21"/>
      <c r="N750" s="150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1"/>
      <c r="AK750" s="21"/>
      <c r="AL750" s="21"/>
    </row>
    <row r="751" ht="15.75" customHeight="1">
      <c r="A751" s="146"/>
      <c r="B751" s="147"/>
      <c r="C751" s="146"/>
      <c r="D751" s="148"/>
      <c r="E751" s="149"/>
      <c r="F751" s="149"/>
      <c r="G751" s="21"/>
      <c r="H751" s="21"/>
      <c r="I751" s="21"/>
      <c r="J751" s="21"/>
      <c r="K751" s="21"/>
      <c r="L751" s="21"/>
      <c r="M751" s="21"/>
      <c r="N751" s="150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1"/>
      <c r="AK751" s="21"/>
      <c r="AL751" s="21"/>
    </row>
    <row r="752" ht="15.75" customHeight="1">
      <c r="A752" s="146"/>
      <c r="B752" s="147"/>
      <c r="C752" s="146"/>
      <c r="D752" s="148"/>
      <c r="E752" s="149"/>
      <c r="F752" s="149"/>
      <c r="G752" s="21"/>
      <c r="H752" s="21"/>
      <c r="I752" s="21"/>
      <c r="J752" s="21"/>
      <c r="K752" s="21"/>
      <c r="L752" s="21"/>
      <c r="M752" s="21"/>
      <c r="N752" s="150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1"/>
      <c r="AK752" s="21"/>
      <c r="AL752" s="21"/>
    </row>
    <row r="753" ht="15.75" customHeight="1">
      <c r="A753" s="146"/>
      <c r="B753" s="147"/>
      <c r="C753" s="146"/>
      <c r="D753" s="148"/>
      <c r="E753" s="149"/>
      <c r="F753" s="149"/>
      <c r="G753" s="21"/>
      <c r="H753" s="21"/>
      <c r="I753" s="21"/>
      <c r="J753" s="21"/>
      <c r="K753" s="21"/>
      <c r="L753" s="21"/>
      <c r="M753" s="21"/>
      <c r="N753" s="150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1"/>
      <c r="AK753" s="21"/>
      <c r="AL753" s="21"/>
    </row>
    <row r="754" ht="15.75" customHeight="1">
      <c r="A754" s="146"/>
      <c r="B754" s="147"/>
      <c r="C754" s="146"/>
      <c r="D754" s="148"/>
      <c r="E754" s="149"/>
      <c r="F754" s="149"/>
      <c r="G754" s="21"/>
      <c r="H754" s="21"/>
      <c r="I754" s="21"/>
      <c r="J754" s="21"/>
      <c r="K754" s="21"/>
      <c r="L754" s="21"/>
      <c r="M754" s="21"/>
      <c r="N754" s="150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1"/>
      <c r="AK754" s="21"/>
      <c r="AL754" s="21"/>
    </row>
    <row r="755" ht="15.75" customHeight="1">
      <c r="A755" s="146"/>
      <c r="B755" s="147"/>
      <c r="C755" s="146"/>
      <c r="D755" s="148"/>
      <c r="E755" s="149"/>
      <c r="F755" s="149"/>
      <c r="G755" s="21"/>
      <c r="H755" s="21"/>
      <c r="I755" s="21"/>
      <c r="J755" s="21"/>
      <c r="K755" s="21"/>
      <c r="L755" s="21"/>
      <c r="M755" s="21"/>
      <c r="N755" s="150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1"/>
      <c r="AK755" s="21"/>
      <c r="AL755" s="21"/>
    </row>
    <row r="756" ht="15.75" customHeight="1">
      <c r="A756" s="146"/>
      <c r="B756" s="147"/>
      <c r="C756" s="146"/>
      <c r="D756" s="148"/>
      <c r="E756" s="149"/>
      <c r="F756" s="149"/>
      <c r="G756" s="21"/>
      <c r="H756" s="21"/>
      <c r="I756" s="21"/>
      <c r="J756" s="21"/>
      <c r="K756" s="21"/>
      <c r="L756" s="21"/>
      <c r="M756" s="21"/>
      <c r="N756" s="150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1"/>
      <c r="AK756" s="21"/>
      <c r="AL756" s="21"/>
    </row>
    <row r="757" ht="15.75" customHeight="1">
      <c r="A757" s="146"/>
      <c r="B757" s="147"/>
      <c r="C757" s="146"/>
      <c r="D757" s="148"/>
      <c r="E757" s="149"/>
      <c r="F757" s="149"/>
      <c r="G757" s="21"/>
      <c r="H757" s="21"/>
      <c r="I757" s="21"/>
      <c r="J757" s="21"/>
      <c r="K757" s="21"/>
      <c r="L757" s="21"/>
      <c r="M757" s="21"/>
      <c r="N757" s="150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  <c r="AK757" s="21"/>
      <c r="AL757" s="21"/>
    </row>
    <row r="758" ht="15.75" customHeight="1">
      <c r="A758" s="146"/>
      <c r="B758" s="147"/>
      <c r="C758" s="146"/>
      <c r="D758" s="148"/>
      <c r="E758" s="149"/>
      <c r="F758" s="149"/>
      <c r="G758" s="21"/>
      <c r="H758" s="21"/>
      <c r="I758" s="21"/>
      <c r="J758" s="21"/>
      <c r="K758" s="21"/>
      <c r="L758" s="21"/>
      <c r="M758" s="21"/>
      <c r="N758" s="150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  <c r="AK758" s="21"/>
      <c r="AL758" s="21"/>
    </row>
    <row r="759" ht="15.75" customHeight="1">
      <c r="A759" s="146"/>
      <c r="B759" s="147"/>
      <c r="C759" s="146"/>
      <c r="D759" s="148"/>
      <c r="E759" s="149"/>
      <c r="F759" s="149"/>
      <c r="G759" s="21"/>
      <c r="H759" s="21"/>
      <c r="I759" s="21"/>
      <c r="J759" s="21"/>
      <c r="K759" s="21"/>
      <c r="L759" s="21"/>
      <c r="M759" s="21"/>
      <c r="N759" s="150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  <c r="AK759" s="21"/>
      <c r="AL759" s="21"/>
    </row>
    <row r="760" ht="15.75" customHeight="1">
      <c r="A760" s="146"/>
      <c r="B760" s="147"/>
      <c r="C760" s="146"/>
      <c r="D760" s="148"/>
      <c r="E760" s="149"/>
      <c r="F760" s="149"/>
      <c r="G760" s="21"/>
      <c r="H760" s="21"/>
      <c r="I760" s="21"/>
      <c r="J760" s="21"/>
      <c r="K760" s="21"/>
      <c r="L760" s="21"/>
      <c r="M760" s="21"/>
      <c r="N760" s="150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21"/>
      <c r="AH760" s="21"/>
      <c r="AI760" s="21"/>
      <c r="AJ760" s="21"/>
      <c r="AK760" s="21"/>
      <c r="AL760" s="21"/>
    </row>
    <row r="761" ht="15.75" customHeight="1">
      <c r="A761" s="146"/>
      <c r="B761" s="147"/>
      <c r="C761" s="146"/>
      <c r="D761" s="148"/>
      <c r="E761" s="149"/>
      <c r="F761" s="149"/>
      <c r="G761" s="21"/>
      <c r="H761" s="21"/>
      <c r="I761" s="21"/>
      <c r="J761" s="21"/>
      <c r="K761" s="21"/>
      <c r="L761" s="21"/>
      <c r="M761" s="21"/>
      <c r="N761" s="150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  <c r="AK761" s="21"/>
      <c r="AL761" s="21"/>
    </row>
    <row r="762" ht="15.75" customHeight="1">
      <c r="A762" s="146"/>
      <c r="B762" s="147"/>
      <c r="C762" s="146"/>
      <c r="D762" s="148"/>
      <c r="E762" s="149"/>
      <c r="F762" s="149"/>
      <c r="G762" s="21"/>
      <c r="H762" s="21"/>
      <c r="I762" s="21"/>
      <c r="J762" s="21"/>
      <c r="K762" s="21"/>
      <c r="L762" s="21"/>
      <c r="M762" s="21"/>
      <c r="N762" s="150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21"/>
      <c r="AI762" s="21"/>
      <c r="AJ762" s="21"/>
      <c r="AK762" s="21"/>
      <c r="AL762" s="21"/>
    </row>
    <row r="763" ht="15.75" customHeight="1">
      <c r="A763" s="146"/>
      <c r="B763" s="147"/>
      <c r="C763" s="146"/>
      <c r="D763" s="148"/>
      <c r="E763" s="149"/>
      <c r="F763" s="149"/>
      <c r="G763" s="21"/>
      <c r="H763" s="21"/>
      <c r="I763" s="21"/>
      <c r="J763" s="21"/>
      <c r="K763" s="21"/>
      <c r="L763" s="21"/>
      <c r="M763" s="21"/>
      <c r="N763" s="150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  <c r="AK763" s="21"/>
      <c r="AL763" s="21"/>
    </row>
    <row r="764" ht="15.75" customHeight="1">
      <c r="A764" s="146"/>
      <c r="B764" s="147"/>
      <c r="C764" s="146"/>
      <c r="D764" s="148"/>
      <c r="E764" s="149"/>
      <c r="F764" s="149"/>
      <c r="G764" s="21"/>
      <c r="H764" s="21"/>
      <c r="I764" s="21"/>
      <c r="J764" s="21"/>
      <c r="K764" s="21"/>
      <c r="L764" s="21"/>
      <c r="M764" s="21"/>
      <c r="N764" s="150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  <c r="AK764" s="21"/>
      <c r="AL764" s="21"/>
    </row>
    <row r="765" ht="15.75" customHeight="1">
      <c r="A765" s="146"/>
      <c r="B765" s="147"/>
      <c r="C765" s="146"/>
      <c r="D765" s="148"/>
      <c r="E765" s="149"/>
      <c r="F765" s="149"/>
      <c r="G765" s="21"/>
      <c r="H765" s="21"/>
      <c r="I765" s="21"/>
      <c r="J765" s="21"/>
      <c r="K765" s="21"/>
      <c r="L765" s="21"/>
      <c r="M765" s="21"/>
      <c r="N765" s="150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1"/>
      <c r="AH765" s="21"/>
      <c r="AI765" s="21"/>
      <c r="AJ765" s="21"/>
      <c r="AK765" s="21"/>
      <c r="AL765" s="21"/>
    </row>
    <row r="766" ht="15.75" customHeight="1">
      <c r="A766" s="146"/>
      <c r="B766" s="147"/>
      <c r="C766" s="146"/>
      <c r="D766" s="148"/>
      <c r="E766" s="149"/>
      <c r="F766" s="149"/>
      <c r="G766" s="21"/>
      <c r="H766" s="21"/>
      <c r="I766" s="21"/>
      <c r="J766" s="21"/>
      <c r="K766" s="21"/>
      <c r="L766" s="21"/>
      <c r="M766" s="21"/>
      <c r="N766" s="150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  <c r="AK766" s="21"/>
      <c r="AL766" s="21"/>
    </row>
    <row r="767" ht="15.75" customHeight="1">
      <c r="A767" s="146"/>
      <c r="B767" s="147"/>
      <c r="C767" s="146"/>
      <c r="D767" s="148"/>
      <c r="E767" s="149"/>
      <c r="F767" s="149"/>
      <c r="G767" s="21"/>
      <c r="H767" s="21"/>
      <c r="I767" s="21"/>
      <c r="J767" s="21"/>
      <c r="K767" s="21"/>
      <c r="L767" s="21"/>
      <c r="M767" s="21"/>
      <c r="N767" s="150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/>
      <c r="AH767" s="21"/>
      <c r="AI767" s="21"/>
      <c r="AJ767" s="21"/>
      <c r="AK767" s="21"/>
      <c r="AL767" s="21"/>
    </row>
    <row r="768" ht="15.75" customHeight="1">
      <c r="A768" s="146"/>
      <c r="B768" s="147"/>
      <c r="C768" s="146"/>
      <c r="D768" s="148"/>
      <c r="E768" s="149"/>
      <c r="F768" s="149"/>
      <c r="G768" s="21"/>
      <c r="H768" s="21"/>
      <c r="I768" s="21"/>
      <c r="J768" s="21"/>
      <c r="K768" s="21"/>
      <c r="L768" s="21"/>
      <c r="M768" s="21"/>
      <c r="N768" s="150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  <c r="AK768" s="21"/>
      <c r="AL768" s="21"/>
    </row>
    <row r="769" ht="15.75" customHeight="1">
      <c r="A769" s="146"/>
      <c r="B769" s="147"/>
      <c r="C769" s="146"/>
      <c r="D769" s="148"/>
      <c r="E769" s="149"/>
      <c r="F769" s="149"/>
      <c r="G769" s="21"/>
      <c r="H769" s="21"/>
      <c r="I769" s="21"/>
      <c r="J769" s="21"/>
      <c r="K769" s="21"/>
      <c r="L769" s="21"/>
      <c r="M769" s="21"/>
      <c r="N769" s="150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  <c r="AK769" s="21"/>
      <c r="AL769" s="21"/>
    </row>
    <row r="770" ht="15.75" customHeight="1">
      <c r="A770" s="146"/>
      <c r="B770" s="147"/>
      <c r="C770" s="146"/>
      <c r="D770" s="148"/>
      <c r="E770" s="149"/>
      <c r="F770" s="149"/>
      <c r="G770" s="21"/>
      <c r="H770" s="21"/>
      <c r="I770" s="21"/>
      <c r="J770" s="21"/>
      <c r="K770" s="21"/>
      <c r="L770" s="21"/>
      <c r="M770" s="21"/>
      <c r="N770" s="150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1"/>
      <c r="AH770" s="21"/>
      <c r="AI770" s="21"/>
      <c r="AJ770" s="21"/>
      <c r="AK770" s="21"/>
      <c r="AL770" s="21"/>
    </row>
    <row r="771" ht="15.75" customHeight="1">
      <c r="A771" s="146"/>
      <c r="B771" s="147"/>
      <c r="C771" s="146"/>
      <c r="D771" s="148"/>
      <c r="E771" s="149"/>
      <c r="F771" s="149"/>
      <c r="G771" s="21"/>
      <c r="H771" s="21"/>
      <c r="I771" s="21"/>
      <c r="J771" s="21"/>
      <c r="K771" s="21"/>
      <c r="L771" s="21"/>
      <c r="M771" s="21"/>
      <c r="N771" s="150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1"/>
      <c r="AH771" s="21"/>
      <c r="AI771" s="21"/>
      <c r="AJ771" s="21"/>
      <c r="AK771" s="21"/>
      <c r="AL771" s="21"/>
    </row>
    <row r="772" ht="15.75" customHeight="1">
      <c r="A772" s="146"/>
      <c r="B772" s="147"/>
      <c r="C772" s="146"/>
      <c r="D772" s="148"/>
      <c r="E772" s="149"/>
      <c r="F772" s="149"/>
      <c r="G772" s="21"/>
      <c r="H772" s="21"/>
      <c r="I772" s="21"/>
      <c r="J772" s="21"/>
      <c r="K772" s="21"/>
      <c r="L772" s="21"/>
      <c r="M772" s="21"/>
      <c r="N772" s="150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1"/>
      <c r="AJ772" s="21"/>
      <c r="AK772" s="21"/>
      <c r="AL772" s="21"/>
    </row>
    <row r="773" ht="15.75" customHeight="1">
      <c r="A773" s="146"/>
      <c r="B773" s="147"/>
      <c r="C773" s="146"/>
      <c r="D773" s="148"/>
      <c r="E773" s="149"/>
      <c r="F773" s="149"/>
      <c r="G773" s="21"/>
      <c r="H773" s="21"/>
      <c r="I773" s="21"/>
      <c r="J773" s="21"/>
      <c r="K773" s="21"/>
      <c r="L773" s="21"/>
      <c r="M773" s="21"/>
      <c r="N773" s="150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</row>
    <row r="774" ht="15.75" customHeight="1">
      <c r="A774" s="146"/>
      <c r="B774" s="147"/>
      <c r="C774" s="146"/>
      <c r="D774" s="148"/>
      <c r="E774" s="149"/>
      <c r="F774" s="149"/>
      <c r="G774" s="21"/>
      <c r="H774" s="21"/>
      <c r="I774" s="21"/>
      <c r="J774" s="21"/>
      <c r="K774" s="21"/>
      <c r="L774" s="21"/>
      <c r="M774" s="21"/>
      <c r="N774" s="150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  <c r="AH774" s="21"/>
      <c r="AI774" s="21"/>
      <c r="AJ774" s="21"/>
      <c r="AK774" s="21"/>
      <c r="AL774" s="21"/>
    </row>
    <row r="775" ht="15.75" customHeight="1">
      <c r="A775" s="146"/>
      <c r="B775" s="147"/>
      <c r="C775" s="146"/>
      <c r="D775" s="148"/>
      <c r="E775" s="149"/>
      <c r="F775" s="149"/>
      <c r="G775" s="21"/>
      <c r="H775" s="21"/>
      <c r="I775" s="21"/>
      <c r="J775" s="21"/>
      <c r="K775" s="21"/>
      <c r="L775" s="21"/>
      <c r="M775" s="21"/>
      <c r="N775" s="150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21"/>
      <c r="AH775" s="21"/>
      <c r="AI775" s="21"/>
      <c r="AJ775" s="21"/>
      <c r="AK775" s="21"/>
      <c r="AL775" s="21"/>
    </row>
    <row r="776" ht="15.75" customHeight="1">
      <c r="A776" s="146"/>
      <c r="B776" s="147"/>
      <c r="C776" s="146"/>
      <c r="D776" s="148"/>
      <c r="E776" s="149"/>
      <c r="F776" s="149"/>
      <c r="G776" s="21"/>
      <c r="H776" s="21"/>
      <c r="I776" s="21"/>
      <c r="J776" s="21"/>
      <c r="K776" s="21"/>
      <c r="L776" s="21"/>
      <c r="M776" s="21"/>
      <c r="N776" s="150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21"/>
      <c r="AH776" s="21"/>
      <c r="AI776" s="21"/>
      <c r="AJ776" s="21"/>
      <c r="AK776" s="21"/>
      <c r="AL776" s="21"/>
    </row>
    <row r="777" ht="15.75" customHeight="1">
      <c r="A777" s="146"/>
      <c r="B777" s="147"/>
      <c r="C777" s="146"/>
      <c r="D777" s="148"/>
      <c r="E777" s="149"/>
      <c r="F777" s="149"/>
      <c r="G777" s="21"/>
      <c r="H777" s="21"/>
      <c r="I777" s="21"/>
      <c r="J777" s="21"/>
      <c r="K777" s="21"/>
      <c r="L777" s="21"/>
      <c r="M777" s="21"/>
      <c r="N777" s="150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21"/>
      <c r="AH777" s="21"/>
      <c r="AI777" s="21"/>
      <c r="AJ777" s="21"/>
      <c r="AK777" s="21"/>
      <c r="AL777" s="21"/>
    </row>
    <row r="778" ht="15.75" customHeight="1">
      <c r="A778" s="146"/>
      <c r="B778" s="147"/>
      <c r="C778" s="146"/>
      <c r="D778" s="148"/>
      <c r="E778" s="149"/>
      <c r="F778" s="149"/>
      <c r="G778" s="21"/>
      <c r="H778" s="21"/>
      <c r="I778" s="21"/>
      <c r="J778" s="21"/>
      <c r="K778" s="21"/>
      <c r="L778" s="21"/>
      <c r="M778" s="21"/>
      <c r="N778" s="150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  <c r="AK778" s="21"/>
      <c r="AL778" s="21"/>
    </row>
    <row r="779" ht="15.75" customHeight="1">
      <c r="A779" s="146"/>
      <c r="B779" s="147"/>
      <c r="C779" s="146"/>
      <c r="D779" s="148"/>
      <c r="E779" s="149"/>
      <c r="F779" s="149"/>
      <c r="G779" s="21"/>
      <c r="H779" s="21"/>
      <c r="I779" s="21"/>
      <c r="J779" s="21"/>
      <c r="K779" s="21"/>
      <c r="L779" s="21"/>
      <c r="M779" s="21"/>
      <c r="N779" s="150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  <c r="AK779" s="21"/>
      <c r="AL779" s="21"/>
    </row>
    <row r="780" ht="15.75" customHeight="1">
      <c r="A780" s="146"/>
      <c r="B780" s="147"/>
      <c r="C780" s="146"/>
      <c r="D780" s="148"/>
      <c r="E780" s="149"/>
      <c r="F780" s="149"/>
      <c r="G780" s="21"/>
      <c r="H780" s="21"/>
      <c r="I780" s="21"/>
      <c r="J780" s="21"/>
      <c r="K780" s="21"/>
      <c r="L780" s="21"/>
      <c r="M780" s="21"/>
      <c r="N780" s="150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21"/>
      <c r="AH780" s="21"/>
      <c r="AI780" s="21"/>
      <c r="AJ780" s="21"/>
      <c r="AK780" s="21"/>
      <c r="AL780" s="21"/>
    </row>
    <row r="781" ht="15.75" customHeight="1">
      <c r="A781" s="146"/>
      <c r="B781" s="147"/>
      <c r="C781" s="146"/>
      <c r="D781" s="148"/>
      <c r="E781" s="149"/>
      <c r="F781" s="149"/>
      <c r="G781" s="21"/>
      <c r="H781" s="21"/>
      <c r="I781" s="21"/>
      <c r="J781" s="21"/>
      <c r="K781" s="21"/>
      <c r="L781" s="21"/>
      <c r="M781" s="21"/>
      <c r="N781" s="150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  <c r="AG781" s="21"/>
      <c r="AH781" s="21"/>
      <c r="AI781" s="21"/>
      <c r="AJ781" s="21"/>
      <c r="AK781" s="21"/>
      <c r="AL781" s="21"/>
    </row>
    <row r="782" ht="15.75" customHeight="1">
      <c r="A782" s="146"/>
      <c r="B782" s="147"/>
      <c r="C782" s="146"/>
      <c r="D782" s="148"/>
      <c r="E782" s="149"/>
      <c r="F782" s="149"/>
      <c r="G782" s="21"/>
      <c r="H782" s="21"/>
      <c r="I782" s="21"/>
      <c r="J782" s="21"/>
      <c r="K782" s="21"/>
      <c r="L782" s="21"/>
      <c r="M782" s="21"/>
      <c r="N782" s="150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21"/>
      <c r="AH782" s="21"/>
      <c r="AI782" s="21"/>
      <c r="AJ782" s="21"/>
      <c r="AK782" s="21"/>
      <c r="AL782" s="21"/>
    </row>
    <row r="783" ht="15.75" customHeight="1">
      <c r="A783" s="146"/>
      <c r="B783" s="147"/>
      <c r="C783" s="146"/>
      <c r="D783" s="148"/>
      <c r="E783" s="149"/>
      <c r="F783" s="149"/>
      <c r="G783" s="21"/>
      <c r="H783" s="21"/>
      <c r="I783" s="21"/>
      <c r="J783" s="21"/>
      <c r="K783" s="21"/>
      <c r="L783" s="21"/>
      <c r="M783" s="21"/>
      <c r="N783" s="150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  <c r="AK783" s="21"/>
      <c r="AL783" s="21"/>
    </row>
    <row r="784" ht="15.75" customHeight="1">
      <c r="A784" s="146"/>
      <c r="B784" s="147"/>
      <c r="C784" s="146"/>
      <c r="D784" s="148"/>
      <c r="E784" s="149"/>
      <c r="F784" s="149"/>
      <c r="G784" s="21"/>
      <c r="H784" s="21"/>
      <c r="I784" s="21"/>
      <c r="J784" s="21"/>
      <c r="K784" s="21"/>
      <c r="L784" s="21"/>
      <c r="M784" s="21"/>
      <c r="N784" s="150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1"/>
      <c r="AK784" s="21"/>
      <c r="AL784" s="21"/>
    </row>
    <row r="785" ht="15.75" customHeight="1">
      <c r="A785" s="146"/>
      <c r="B785" s="147"/>
      <c r="C785" s="146"/>
      <c r="D785" s="148"/>
      <c r="E785" s="149"/>
      <c r="F785" s="149"/>
      <c r="G785" s="21"/>
      <c r="H785" s="21"/>
      <c r="I785" s="21"/>
      <c r="J785" s="21"/>
      <c r="K785" s="21"/>
      <c r="L785" s="21"/>
      <c r="M785" s="21"/>
      <c r="N785" s="150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1"/>
      <c r="AK785" s="21"/>
      <c r="AL785" s="21"/>
    </row>
    <row r="786" ht="15.75" customHeight="1">
      <c r="A786" s="146"/>
      <c r="B786" s="147"/>
      <c r="C786" s="146"/>
      <c r="D786" s="148"/>
      <c r="E786" s="149"/>
      <c r="F786" s="149"/>
      <c r="G786" s="21"/>
      <c r="H786" s="21"/>
      <c r="I786" s="21"/>
      <c r="J786" s="21"/>
      <c r="K786" s="21"/>
      <c r="L786" s="21"/>
      <c r="M786" s="21"/>
      <c r="N786" s="150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21"/>
      <c r="AH786" s="21"/>
      <c r="AI786" s="21"/>
      <c r="AJ786" s="21"/>
      <c r="AK786" s="21"/>
      <c r="AL786" s="21"/>
    </row>
    <row r="787" ht="15.75" customHeight="1">
      <c r="A787" s="146"/>
      <c r="B787" s="147"/>
      <c r="C787" s="146"/>
      <c r="D787" s="148"/>
      <c r="E787" s="149"/>
      <c r="F787" s="149"/>
      <c r="G787" s="21"/>
      <c r="H787" s="21"/>
      <c r="I787" s="21"/>
      <c r="J787" s="21"/>
      <c r="K787" s="21"/>
      <c r="L787" s="21"/>
      <c r="M787" s="21"/>
      <c r="N787" s="150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  <c r="AK787" s="21"/>
      <c r="AL787" s="21"/>
    </row>
    <row r="788" ht="15.75" customHeight="1">
      <c r="A788" s="146"/>
      <c r="B788" s="147"/>
      <c r="C788" s="146"/>
      <c r="D788" s="148"/>
      <c r="E788" s="149"/>
      <c r="F788" s="149"/>
      <c r="G788" s="21"/>
      <c r="H788" s="21"/>
      <c r="I788" s="21"/>
      <c r="J788" s="21"/>
      <c r="K788" s="21"/>
      <c r="L788" s="21"/>
      <c r="M788" s="21"/>
      <c r="N788" s="150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  <c r="AK788" s="21"/>
      <c r="AL788" s="21"/>
    </row>
    <row r="789" ht="15.75" customHeight="1">
      <c r="A789" s="146"/>
      <c r="B789" s="147"/>
      <c r="C789" s="146"/>
      <c r="D789" s="148"/>
      <c r="E789" s="149"/>
      <c r="F789" s="149"/>
      <c r="G789" s="21"/>
      <c r="H789" s="21"/>
      <c r="I789" s="21"/>
      <c r="J789" s="21"/>
      <c r="K789" s="21"/>
      <c r="L789" s="21"/>
      <c r="M789" s="21"/>
      <c r="N789" s="150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1"/>
      <c r="AH789" s="21"/>
      <c r="AI789" s="21"/>
      <c r="AJ789" s="21"/>
      <c r="AK789" s="21"/>
      <c r="AL789" s="21"/>
    </row>
    <row r="790" ht="15.75" customHeight="1">
      <c r="A790" s="146"/>
      <c r="B790" s="147"/>
      <c r="C790" s="146"/>
      <c r="D790" s="148"/>
      <c r="E790" s="149"/>
      <c r="F790" s="149"/>
      <c r="G790" s="21"/>
      <c r="H790" s="21"/>
      <c r="I790" s="21"/>
      <c r="J790" s="21"/>
      <c r="K790" s="21"/>
      <c r="L790" s="21"/>
      <c r="M790" s="21"/>
      <c r="N790" s="150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21"/>
      <c r="AH790" s="21"/>
      <c r="AI790" s="21"/>
      <c r="AJ790" s="21"/>
      <c r="AK790" s="21"/>
      <c r="AL790" s="21"/>
    </row>
    <row r="791" ht="15.75" customHeight="1">
      <c r="A791" s="146"/>
      <c r="B791" s="147"/>
      <c r="C791" s="146"/>
      <c r="D791" s="148"/>
      <c r="E791" s="149"/>
      <c r="F791" s="149"/>
      <c r="G791" s="21"/>
      <c r="H791" s="21"/>
      <c r="I791" s="21"/>
      <c r="J791" s="21"/>
      <c r="K791" s="21"/>
      <c r="L791" s="21"/>
      <c r="M791" s="21"/>
      <c r="N791" s="150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21"/>
      <c r="AH791" s="21"/>
      <c r="AI791" s="21"/>
      <c r="AJ791" s="21"/>
      <c r="AK791" s="21"/>
      <c r="AL791" s="21"/>
    </row>
    <row r="792" ht="15.75" customHeight="1">
      <c r="A792" s="146"/>
      <c r="B792" s="147"/>
      <c r="C792" s="146"/>
      <c r="D792" s="148"/>
      <c r="E792" s="149"/>
      <c r="F792" s="149"/>
      <c r="G792" s="21"/>
      <c r="H792" s="21"/>
      <c r="I792" s="21"/>
      <c r="J792" s="21"/>
      <c r="K792" s="21"/>
      <c r="L792" s="21"/>
      <c r="M792" s="21"/>
      <c r="N792" s="150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21"/>
      <c r="AH792" s="21"/>
      <c r="AI792" s="21"/>
      <c r="AJ792" s="21"/>
      <c r="AK792" s="21"/>
      <c r="AL792" s="21"/>
    </row>
    <row r="793" ht="15.75" customHeight="1">
      <c r="A793" s="146"/>
      <c r="B793" s="147"/>
      <c r="C793" s="146"/>
      <c r="D793" s="148"/>
      <c r="E793" s="149"/>
      <c r="F793" s="149"/>
      <c r="G793" s="21"/>
      <c r="H793" s="21"/>
      <c r="I793" s="21"/>
      <c r="J793" s="21"/>
      <c r="K793" s="21"/>
      <c r="L793" s="21"/>
      <c r="M793" s="21"/>
      <c r="N793" s="150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  <c r="AK793" s="21"/>
      <c r="AL793" s="21"/>
    </row>
    <row r="794" ht="15.75" customHeight="1">
      <c r="A794" s="146"/>
      <c r="B794" s="147"/>
      <c r="C794" s="146"/>
      <c r="D794" s="148"/>
      <c r="E794" s="149"/>
      <c r="F794" s="149"/>
      <c r="G794" s="21"/>
      <c r="H794" s="21"/>
      <c r="I794" s="21"/>
      <c r="J794" s="21"/>
      <c r="K794" s="21"/>
      <c r="L794" s="21"/>
      <c r="M794" s="21"/>
      <c r="N794" s="150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  <c r="AK794" s="21"/>
      <c r="AL794" s="21"/>
    </row>
    <row r="795" ht="15.75" customHeight="1">
      <c r="A795" s="146"/>
      <c r="B795" s="147"/>
      <c r="C795" s="146"/>
      <c r="D795" s="148"/>
      <c r="E795" s="149"/>
      <c r="F795" s="149"/>
      <c r="G795" s="21"/>
      <c r="H795" s="21"/>
      <c r="I795" s="21"/>
      <c r="J795" s="21"/>
      <c r="K795" s="21"/>
      <c r="L795" s="21"/>
      <c r="M795" s="21"/>
      <c r="N795" s="150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1"/>
      <c r="AK795" s="21"/>
      <c r="AL795" s="21"/>
    </row>
    <row r="796" ht="15.75" customHeight="1">
      <c r="A796" s="146"/>
      <c r="B796" s="147"/>
      <c r="C796" s="146"/>
      <c r="D796" s="148"/>
      <c r="E796" s="149"/>
      <c r="F796" s="149"/>
      <c r="G796" s="21"/>
      <c r="H796" s="21"/>
      <c r="I796" s="21"/>
      <c r="J796" s="21"/>
      <c r="K796" s="21"/>
      <c r="L796" s="21"/>
      <c r="M796" s="21"/>
      <c r="N796" s="150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1"/>
      <c r="AK796" s="21"/>
      <c r="AL796" s="21"/>
    </row>
    <row r="797" ht="15.75" customHeight="1">
      <c r="A797" s="146"/>
      <c r="B797" s="147"/>
      <c r="C797" s="146"/>
      <c r="D797" s="148"/>
      <c r="E797" s="149"/>
      <c r="F797" s="149"/>
      <c r="G797" s="21"/>
      <c r="H797" s="21"/>
      <c r="I797" s="21"/>
      <c r="J797" s="21"/>
      <c r="K797" s="21"/>
      <c r="L797" s="21"/>
      <c r="M797" s="21"/>
      <c r="N797" s="150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21"/>
      <c r="AH797" s="21"/>
      <c r="AI797" s="21"/>
      <c r="AJ797" s="21"/>
      <c r="AK797" s="21"/>
      <c r="AL797" s="21"/>
    </row>
    <row r="798" ht="15.75" customHeight="1">
      <c r="A798" s="146"/>
      <c r="B798" s="147"/>
      <c r="C798" s="146"/>
      <c r="D798" s="148"/>
      <c r="E798" s="149"/>
      <c r="F798" s="149"/>
      <c r="G798" s="21"/>
      <c r="H798" s="21"/>
      <c r="I798" s="21"/>
      <c r="J798" s="21"/>
      <c r="K798" s="21"/>
      <c r="L798" s="21"/>
      <c r="M798" s="21"/>
      <c r="N798" s="150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21"/>
      <c r="AH798" s="21"/>
      <c r="AI798" s="21"/>
      <c r="AJ798" s="21"/>
      <c r="AK798" s="21"/>
      <c r="AL798" s="21"/>
    </row>
    <row r="799" ht="15.75" customHeight="1">
      <c r="A799" s="146"/>
      <c r="B799" s="147"/>
      <c r="C799" s="146"/>
      <c r="D799" s="148"/>
      <c r="E799" s="149"/>
      <c r="F799" s="149"/>
      <c r="G799" s="21"/>
      <c r="H799" s="21"/>
      <c r="I799" s="21"/>
      <c r="J799" s="21"/>
      <c r="K799" s="21"/>
      <c r="L799" s="21"/>
      <c r="M799" s="21"/>
      <c r="N799" s="150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21"/>
      <c r="AH799" s="21"/>
      <c r="AI799" s="21"/>
      <c r="AJ799" s="21"/>
      <c r="AK799" s="21"/>
      <c r="AL799" s="21"/>
    </row>
    <row r="800" ht="15.75" customHeight="1">
      <c r="A800" s="146"/>
      <c r="B800" s="147"/>
      <c r="C800" s="146"/>
      <c r="D800" s="148"/>
      <c r="E800" s="149"/>
      <c r="F800" s="149"/>
      <c r="G800" s="21"/>
      <c r="H800" s="21"/>
      <c r="I800" s="21"/>
      <c r="J800" s="21"/>
      <c r="K800" s="21"/>
      <c r="L800" s="21"/>
      <c r="M800" s="21"/>
      <c r="N800" s="150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1"/>
      <c r="AH800" s="21"/>
      <c r="AI800" s="21"/>
      <c r="AJ800" s="21"/>
      <c r="AK800" s="21"/>
      <c r="AL800" s="21"/>
    </row>
    <row r="801" ht="15.75" customHeight="1">
      <c r="A801" s="146"/>
      <c r="B801" s="147"/>
      <c r="C801" s="146"/>
      <c r="D801" s="148"/>
      <c r="E801" s="149"/>
      <c r="F801" s="149"/>
      <c r="G801" s="21"/>
      <c r="H801" s="21"/>
      <c r="I801" s="21"/>
      <c r="J801" s="21"/>
      <c r="K801" s="21"/>
      <c r="L801" s="21"/>
      <c r="M801" s="21"/>
      <c r="N801" s="150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  <c r="AK801" s="21"/>
      <c r="AL801" s="21"/>
    </row>
    <row r="802" ht="15.75" customHeight="1">
      <c r="A802" s="146"/>
      <c r="B802" s="147"/>
      <c r="C802" s="146"/>
      <c r="D802" s="148"/>
      <c r="E802" s="149"/>
      <c r="F802" s="149"/>
      <c r="G802" s="21"/>
      <c r="H802" s="21"/>
      <c r="I802" s="21"/>
      <c r="J802" s="21"/>
      <c r="K802" s="21"/>
      <c r="L802" s="21"/>
      <c r="M802" s="21"/>
      <c r="N802" s="150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  <c r="AG802" s="21"/>
      <c r="AH802" s="21"/>
      <c r="AI802" s="21"/>
      <c r="AJ802" s="21"/>
      <c r="AK802" s="21"/>
      <c r="AL802" s="21"/>
    </row>
    <row r="803" ht="15.75" customHeight="1">
      <c r="A803" s="146"/>
      <c r="B803" s="147"/>
      <c r="C803" s="146"/>
      <c r="D803" s="148"/>
      <c r="E803" s="149"/>
      <c r="F803" s="149"/>
      <c r="G803" s="21"/>
      <c r="H803" s="21"/>
      <c r="I803" s="21"/>
      <c r="J803" s="21"/>
      <c r="K803" s="21"/>
      <c r="L803" s="21"/>
      <c r="M803" s="21"/>
      <c r="N803" s="150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  <c r="AK803" s="21"/>
      <c r="AL803" s="21"/>
    </row>
    <row r="804" ht="15.75" customHeight="1">
      <c r="A804" s="146"/>
      <c r="B804" s="147"/>
      <c r="C804" s="146"/>
      <c r="D804" s="148"/>
      <c r="E804" s="149"/>
      <c r="F804" s="149"/>
      <c r="G804" s="21"/>
      <c r="H804" s="21"/>
      <c r="I804" s="21"/>
      <c r="J804" s="21"/>
      <c r="K804" s="21"/>
      <c r="L804" s="21"/>
      <c r="M804" s="21"/>
      <c r="N804" s="150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1"/>
      <c r="AK804" s="21"/>
      <c r="AL804" s="21"/>
    </row>
    <row r="805" ht="15.75" customHeight="1">
      <c r="A805" s="146"/>
      <c r="B805" s="147"/>
      <c r="C805" s="146"/>
      <c r="D805" s="148"/>
      <c r="E805" s="149"/>
      <c r="F805" s="149"/>
      <c r="G805" s="21"/>
      <c r="H805" s="21"/>
      <c r="I805" s="21"/>
      <c r="J805" s="21"/>
      <c r="K805" s="21"/>
      <c r="L805" s="21"/>
      <c r="M805" s="21"/>
      <c r="N805" s="150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1"/>
      <c r="AK805" s="21"/>
      <c r="AL805" s="21"/>
    </row>
    <row r="806" ht="15.75" customHeight="1">
      <c r="A806" s="146"/>
      <c r="B806" s="147"/>
      <c r="C806" s="146"/>
      <c r="D806" s="148"/>
      <c r="E806" s="149"/>
      <c r="F806" s="149"/>
      <c r="G806" s="21"/>
      <c r="H806" s="21"/>
      <c r="I806" s="21"/>
      <c r="J806" s="21"/>
      <c r="K806" s="21"/>
      <c r="L806" s="21"/>
      <c r="M806" s="21"/>
      <c r="N806" s="150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1"/>
      <c r="AH806" s="21"/>
      <c r="AI806" s="21"/>
      <c r="AJ806" s="21"/>
      <c r="AK806" s="21"/>
      <c r="AL806" s="21"/>
    </row>
    <row r="807" ht="15.75" customHeight="1">
      <c r="A807" s="146"/>
      <c r="B807" s="147"/>
      <c r="C807" s="146"/>
      <c r="D807" s="148"/>
      <c r="E807" s="149"/>
      <c r="F807" s="149"/>
      <c r="G807" s="21"/>
      <c r="H807" s="21"/>
      <c r="I807" s="21"/>
      <c r="J807" s="21"/>
      <c r="K807" s="21"/>
      <c r="L807" s="21"/>
      <c r="M807" s="21"/>
      <c r="N807" s="150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21"/>
      <c r="AH807" s="21"/>
      <c r="AI807" s="21"/>
      <c r="AJ807" s="21"/>
      <c r="AK807" s="21"/>
      <c r="AL807" s="21"/>
    </row>
    <row r="808" ht="15.75" customHeight="1">
      <c r="A808" s="146"/>
      <c r="B808" s="147"/>
      <c r="C808" s="146"/>
      <c r="D808" s="148"/>
      <c r="E808" s="149"/>
      <c r="F808" s="149"/>
      <c r="G808" s="21"/>
      <c r="H808" s="21"/>
      <c r="I808" s="21"/>
      <c r="J808" s="21"/>
      <c r="K808" s="21"/>
      <c r="L808" s="21"/>
      <c r="M808" s="21"/>
      <c r="N808" s="150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</row>
    <row r="809" ht="15.75" customHeight="1">
      <c r="A809" s="146"/>
      <c r="B809" s="147"/>
      <c r="C809" s="146"/>
      <c r="D809" s="148"/>
      <c r="E809" s="149"/>
      <c r="F809" s="149"/>
      <c r="G809" s="21"/>
      <c r="H809" s="21"/>
      <c r="I809" s="21"/>
      <c r="J809" s="21"/>
      <c r="K809" s="21"/>
      <c r="L809" s="21"/>
      <c r="M809" s="21"/>
      <c r="N809" s="150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  <c r="AK809" s="21"/>
      <c r="AL809" s="21"/>
    </row>
    <row r="810" ht="15.75" customHeight="1">
      <c r="A810" s="146"/>
      <c r="B810" s="147"/>
      <c r="C810" s="146"/>
      <c r="D810" s="148"/>
      <c r="E810" s="149"/>
      <c r="F810" s="149"/>
      <c r="G810" s="21"/>
      <c r="H810" s="21"/>
      <c r="I810" s="21"/>
      <c r="J810" s="21"/>
      <c r="K810" s="21"/>
      <c r="L810" s="21"/>
      <c r="M810" s="21"/>
      <c r="N810" s="150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21"/>
      <c r="AH810" s="21"/>
      <c r="AI810" s="21"/>
      <c r="AJ810" s="21"/>
      <c r="AK810" s="21"/>
      <c r="AL810" s="21"/>
    </row>
    <row r="811" ht="15.75" customHeight="1">
      <c r="A811" s="146"/>
      <c r="B811" s="147"/>
      <c r="C811" s="146"/>
      <c r="D811" s="148"/>
      <c r="E811" s="149"/>
      <c r="F811" s="149"/>
      <c r="G811" s="21"/>
      <c r="H811" s="21"/>
      <c r="I811" s="21"/>
      <c r="J811" s="21"/>
      <c r="K811" s="21"/>
      <c r="L811" s="21"/>
      <c r="M811" s="21"/>
      <c r="N811" s="150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21"/>
      <c r="AH811" s="21"/>
      <c r="AI811" s="21"/>
      <c r="AJ811" s="21"/>
      <c r="AK811" s="21"/>
      <c r="AL811" s="21"/>
    </row>
    <row r="812" ht="15.75" customHeight="1">
      <c r="A812" s="146"/>
      <c r="B812" s="147"/>
      <c r="C812" s="146"/>
      <c r="D812" s="148"/>
      <c r="E812" s="149"/>
      <c r="F812" s="149"/>
      <c r="G812" s="21"/>
      <c r="H812" s="21"/>
      <c r="I812" s="21"/>
      <c r="J812" s="21"/>
      <c r="K812" s="21"/>
      <c r="L812" s="21"/>
      <c r="M812" s="21"/>
      <c r="N812" s="150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21"/>
      <c r="AH812" s="21"/>
      <c r="AI812" s="21"/>
      <c r="AJ812" s="21"/>
      <c r="AK812" s="21"/>
      <c r="AL812" s="21"/>
    </row>
    <row r="813" ht="15.75" customHeight="1">
      <c r="A813" s="146"/>
      <c r="B813" s="147"/>
      <c r="C813" s="146"/>
      <c r="D813" s="148"/>
      <c r="E813" s="149"/>
      <c r="F813" s="149"/>
      <c r="G813" s="21"/>
      <c r="H813" s="21"/>
      <c r="I813" s="21"/>
      <c r="J813" s="21"/>
      <c r="K813" s="21"/>
      <c r="L813" s="21"/>
      <c r="M813" s="21"/>
      <c r="N813" s="150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  <c r="AK813" s="21"/>
      <c r="AL813" s="21"/>
    </row>
    <row r="814" ht="15.75" customHeight="1">
      <c r="A814" s="146"/>
      <c r="B814" s="147"/>
      <c r="C814" s="146"/>
      <c r="D814" s="148"/>
      <c r="E814" s="149"/>
      <c r="F814" s="149"/>
      <c r="G814" s="21"/>
      <c r="H814" s="21"/>
      <c r="I814" s="21"/>
      <c r="J814" s="21"/>
      <c r="K814" s="21"/>
      <c r="L814" s="21"/>
      <c r="M814" s="21"/>
      <c r="N814" s="150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21"/>
      <c r="AH814" s="21"/>
      <c r="AI814" s="21"/>
      <c r="AJ814" s="21"/>
      <c r="AK814" s="21"/>
      <c r="AL814" s="21"/>
    </row>
    <row r="815" ht="15.75" customHeight="1">
      <c r="A815" s="146"/>
      <c r="B815" s="147"/>
      <c r="C815" s="146"/>
      <c r="D815" s="148"/>
      <c r="E815" s="149"/>
      <c r="F815" s="149"/>
      <c r="G815" s="21"/>
      <c r="H815" s="21"/>
      <c r="I815" s="21"/>
      <c r="J815" s="21"/>
      <c r="K815" s="21"/>
      <c r="L815" s="21"/>
      <c r="M815" s="21"/>
      <c r="N815" s="150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</row>
    <row r="816" ht="15.75" customHeight="1">
      <c r="A816" s="146"/>
      <c r="B816" s="147"/>
      <c r="C816" s="146"/>
      <c r="D816" s="148"/>
      <c r="E816" s="149"/>
      <c r="F816" s="149"/>
      <c r="G816" s="21"/>
      <c r="H816" s="21"/>
      <c r="I816" s="21"/>
      <c r="J816" s="21"/>
      <c r="K816" s="21"/>
      <c r="L816" s="21"/>
      <c r="M816" s="21"/>
      <c r="N816" s="150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</row>
    <row r="817" ht="15.75" customHeight="1">
      <c r="A817" s="146"/>
      <c r="B817" s="147"/>
      <c r="C817" s="146"/>
      <c r="D817" s="148"/>
      <c r="E817" s="149"/>
      <c r="F817" s="149"/>
      <c r="G817" s="21"/>
      <c r="H817" s="21"/>
      <c r="I817" s="21"/>
      <c r="J817" s="21"/>
      <c r="K817" s="21"/>
      <c r="L817" s="21"/>
      <c r="M817" s="21"/>
      <c r="N817" s="150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21"/>
      <c r="AH817" s="21"/>
      <c r="AI817" s="21"/>
      <c r="AJ817" s="21"/>
      <c r="AK817" s="21"/>
      <c r="AL817" s="21"/>
    </row>
    <row r="818" ht="15.75" customHeight="1">
      <c r="A818" s="146"/>
      <c r="B818" s="147"/>
      <c r="C818" s="146"/>
      <c r="D818" s="148"/>
      <c r="E818" s="149"/>
      <c r="F818" s="149"/>
      <c r="G818" s="21"/>
      <c r="H818" s="21"/>
      <c r="I818" s="21"/>
      <c r="J818" s="21"/>
      <c r="K818" s="21"/>
      <c r="L818" s="21"/>
      <c r="M818" s="21"/>
      <c r="N818" s="150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1"/>
      <c r="AH818" s="21"/>
      <c r="AI818" s="21"/>
      <c r="AJ818" s="21"/>
      <c r="AK818" s="21"/>
      <c r="AL818" s="21"/>
    </row>
    <row r="819" ht="15.75" customHeight="1">
      <c r="A819" s="146"/>
      <c r="B819" s="147"/>
      <c r="C819" s="146"/>
      <c r="D819" s="148"/>
      <c r="E819" s="149"/>
      <c r="F819" s="149"/>
      <c r="G819" s="21"/>
      <c r="H819" s="21"/>
      <c r="I819" s="21"/>
      <c r="J819" s="21"/>
      <c r="K819" s="21"/>
      <c r="L819" s="21"/>
      <c r="M819" s="21"/>
      <c r="N819" s="150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1"/>
      <c r="AH819" s="21"/>
      <c r="AI819" s="21"/>
      <c r="AJ819" s="21"/>
      <c r="AK819" s="21"/>
      <c r="AL819" s="21"/>
    </row>
    <row r="820" ht="15.75" customHeight="1">
      <c r="A820" s="146"/>
      <c r="B820" s="147"/>
      <c r="C820" s="146"/>
      <c r="D820" s="148"/>
      <c r="E820" s="149"/>
      <c r="F820" s="149"/>
      <c r="G820" s="21"/>
      <c r="H820" s="21"/>
      <c r="I820" s="21"/>
      <c r="J820" s="21"/>
      <c r="K820" s="21"/>
      <c r="L820" s="21"/>
      <c r="M820" s="21"/>
      <c r="N820" s="150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21"/>
      <c r="AH820" s="21"/>
      <c r="AI820" s="21"/>
      <c r="AJ820" s="21"/>
      <c r="AK820" s="21"/>
      <c r="AL820" s="21"/>
    </row>
    <row r="821" ht="15.75" customHeight="1">
      <c r="A821" s="146"/>
      <c r="B821" s="147"/>
      <c r="C821" s="146"/>
      <c r="D821" s="148"/>
      <c r="E821" s="149"/>
      <c r="F821" s="149"/>
      <c r="G821" s="21"/>
      <c r="H821" s="21"/>
      <c r="I821" s="21"/>
      <c r="J821" s="21"/>
      <c r="K821" s="21"/>
      <c r="L821" s="21"/>
      <c r="M821" s="21"/>
      <c r="N821" s="150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</row>
    <row r="822" ht="15.75" customHeight="1">
      <c r="A822" s="146"/>
      <c r="B822" s="147"/>
      <c r="C822" s="146"/>
      <c r="D822" s="148"/>
      <c r="E822" s="149"/>
      <c r="F822" s="149"/>
      <c r="G822" s="21"/>
      <c r="H822" s="21"/>
      <c r="I822" s="21"/>
      <c r="J822" s="21"/>
      <c r="K822" s="21"/>
      <c r="L822" s="21"/>
      <c r="M822" s="21"/>
      <c r="N822" s="150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21"/>
      <c r="AH822" s="21"/>
      <c r="AI822" s="21"/>
      <c r="AJ822" s="21"/>
      <c r="AK822" s="21"/>
      <c r="AL822" s="21"/>
    </row>
    <row r="823" ht="15.75" customHeight="1">
      <c r="A823" s="146"/>
      <c r="B823" s="147"/>
      <c r="C823" s="146"/>
      <c r="D823" s="148"/>
      <c r="E823" s="149"/>
      <c r="F823" s="149"/>
      <c r="G823" s="21"/>
      <c r="H823" s="21"/>
      <c r="I823" s="21"/>
      <c r="J823" s="21"/>
      <c r="K823" s="21"/>
      <c r="L823" s="21"/>
      <c r="M823" s="21"/>
      <c r="N823" s="150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21"/>
      <c r="AH823" s="21"/>
      <c r="AI823" s="21"/>
      <c r="AJ823" s="21"/>
      <c r="AK823" s="21"/>
      <c r="AL823" s="21"/>
    </row>
    <row r="824" ht="15.75" customHeight="1">
      <c r="A824" s="146"/>
      <c r="B824" s="147"/>
      <c r="C824" s="146"/>
      <c r="D824" s="148"/>
      <c r="E824" s="149"/>
      <c r="F824" s="149"/>
      <c r="G824" s="21"/>
      <c r="H824" s="21"/>
      <c r="I824" s="21"/>
      <c r="J824" s="21"/>
      <c r="K824" s="21"/>
      <c r="L824" s="21"/>
      <c r="M824" s="21"/>
      <c r="N824" s="150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21"/>
      <c r="AH824" s="21"/>
      <c r="AI824" s="21"/>
      <c r="AJ824" s="21"/>
      <c r="AK824" s="21"/>
      <c r="AL824" s="21"/>
    </row>
    <row r="825" ht="15.75" customHeight="1">
      <c r="A825" s="146"/>
      <c r="B825" s="147"/>
      <c r="C825" s="146"/>
      <c r="D825" s="148"/>
      <c r="E825" s="149"/>
      <c r="F825" s="149"/>
      <c r="G825" s="21"/>
      <c r="H825" s="21"/>
      <c r="I825" s="21"/>
      <c r="J825" s="21"/>
      <c r="K825" s="21"/>
      <c r="L825" s="21"/>
      <c r="M825" s="21"/>
      <c r="N825" s="150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21"/>
      <c r="AH825" s="21"/>
      <c r="AI825" s="21"/>
      <c r="AJ825" s="21"/>
      <c r="AK825" s="21"/>
      <c r="AL825" s="21"/>
    </row>
    <row r="826" ht="15.75" customHeight="1">
      <c r="A826" s="146"/>
      <c r="B826" s="147"/>
      <c r="C826" s="146"/>
      <c r="D826" s="148"/>
      <c r="E826" s="149"/>
      <c r="F826" s="149"/>
      <c r="G826" s="21"/>
      <c r="H826" s="21"/>
      <c r="I826" s="21"/>
      <c r="J826" s="21"/>
      <c r="K826" s="21"/>
      <c r="L826" s="21"/>
      <c r="M826" s="21"/>
      <c r="N826" s="150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  <c r="AG826" s="21"/>
      <c r="AH826" s="21"/>
      <c r="AI826" s="21"/>
      <c r="AJ826" s="21"/>
      <c r="AK826" s="21"/>
      <c r="AL826" s="21"/>
    </row>
    <row r="827" ht="15.75" customHeight="1">
      <c r="A827" s="146"/>
      <c r="B827" s="147"/>
      <c r="C827" s="146"/>
      <c r="D827" s="148"/>
      <c r="E827" s="149"/>
      <c r="F827" s="149"/>
      <c r="G827" s="21"/>
      <c r="H827" s="21"/>
      <c r="I827" s="21"/>
      <c r="J827" s="21"/>
      <c r="K827" s="21"/>
      <c r="L827" s="21"/>
      <c r="M827" s="21"/>
      <c r="N827" s="150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21"/>
      <c r="AH827" s="21"/>
      <c r="AI827" s="21"/>
      <c r="AJ827" s="21"/>
      <c r="AK827" s="21"/>
      <c r="AL827" s="21"/>
    </row>
    <row r="828" ht="15.75" customHeight="1">
      <c r="A828" s="146"/>
      <c r="B828" s="147"/>
      <c r="C828" s="146"/>
      <c r="D828" s="148"/>
      <c r="E828" s="149"/>
      <c r="F828" s="149"/>
      <c r="G828" s="21"/>
      <c r="H828" s="21"/>
      <c r="I828" s="21"/>
      <c r="J828" s="21"/>
      <c r="K828" s="21"/>
      <c r="L828" s="21"/>
      <c r="M828" s="21"/>
      <c r="N828" s="150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  <c r="AK828" s="21"/>
      <c r="AL828" s="21"/>
    </row>
    <row r="829" ht="15.75" customHeight="1">
      <c r="A829" s="146"/>
      <c r="B829" s="147"/>
      <c r="C829" s="146"/>
      <c r="D829" s="148"/>
      <c r="E829" s="149"/>
      <c r="F829" s="149"/>
      <c r="G829" s="21"/>
      <c r="H829" s="21"/>
      <c r="I829" s="21"/>
      <c r="J829" s="21"/>
      <c r="K829" s="21"/>
      <c r="L829" s="21"/>
      <c r="M829" s="21"/>
      <c r="N829" s="150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  <c r="AK829" s="21"/>
      <c r="AL829" s="21"/>
    </row>
    <row r="830" ht="15.75" customHeight="1">
      <c r="A830" s="146"/>
      <c r="B830" s="147"/>
      <c r="C830" s="146"/>
      <c r="D830" s="148"/>
      <c r="E830" s="149"/>
      <c r="F830" s="149"/>
      <c r="G830" s="21"/>
      <c r="H830" s="21"/>
      <c r="I830" s="21"/>
      <c r="J830" s="21"/>
      <c r="K830" s="21"/>
      <c r="L830" s="21"/>
      <c r="M830" s="21"/>
      <c r="N830" s="150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21"/>
      <c r="AH830" s="21"/>
      <c r="AI830" s="21"/>
      <c r="AJ830" s="21"/>
      <c r="AK830" s="21"/>
      <c r="AL830" s="21"/>
    </row>
    <row r="831" ht="15.75" customHeight="1">
      <c r="A831" s="146"/>
      <c r="B831" s="147"/>
      <c r="C831" s="146"/>
      <c r="D831" s="148"/>
      <c r="E831" s="149"/>
      <c r="F831" s="149"/>
      <c r="G831" s="21"/>
      <c r="H831" s="21"/>
      <c r="I831" s="21"/>
      <c r="J831" s="21"/>
      <c r="K831" s="21"/>
      <c r="L831" s="21"/>
      <c r="M831" s="21"/>
      <c r="N831" s="150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21"/>
      <c r="AH831" s="21"/>
      <c r="AI831" s="21"/>
      <c r="AJ831" s="21"/>
      <c r="AK831" s="21"/>
      <c r="AL831" s="21"/>
    </row>
    <row r="832" ht="15.75" customHeight="1">
      <c r="A832" s="146"/>
      <c r="B832" s="147"/>
      <c r="C832" s="146"/>
      <c r="D832" s="148"/>
      <c r="E832" s="149"/>
      <c r="F832" s="149"/>
      <c r="G832" s="21"/>
      <c r="H832" s="21"/>
      <c r="I832" s="21"/>
      <c r="J832" s="21"/>
      <c r="K832" s="21"/>
      <c r="L832" s="21"/>
      <c r="M832" s="21"/>
      <c r="N832" s="150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1"/>
      <c r="AK832" s="21"/>
      <c r="AL832" s="21"/>
    </row>
    <row r="833" ht="15.75" customHeight="1">
      <c r="A833" s="146"/>
      <c r="B833" s="147"/>
      <c r="C833" s="146"/>
      <c r="D833" s="148"/>
      <c r="E833" s="149"/>
      <c r="F833" s="149"/>
      <c r="G833" s="21"/>
      <c r="H833" s="21"/>
      <c r="I833" s="21"/>
      <c r="J833" s="21"/>
      <c r="K833" s="21"/>
      <c r="L833" s="21"/>
      <c r="M833" s="21"/>
      <c r="N833" s="150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  <c r="AK833" s="21"/>
      <c r="AL833" s="21"/>
    </row>
    <row r="834" ht="15.75" customHeight="1">
      <c r="A834" s="146"/>
      <c r="B834" s="147"/>
      <c r="C834" s="146"/>
      <c r="D834" s="148"/>
      <c r="E834" s="149"/>
      <c r="F834" s="149"/>
      <c r="G834" s="21"/>
      <c r="H834" s="21"/>
      <c r="I834" s="21"/>
      <c r="J834" s="21"/>
      <c r="K834" s="21"/>
      <c r="L834" s="21"/>
      <c r="M834" s="21"/>
      <c r="N834" s="150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1"/>
      <c r="AI834" s="21"/>
      <c r="AJ834" s="21"/>
      <c r="AK834" s="21"/>
      <c r="AL834" s="21"/>
    </row>
    <row r="835" ht="15.75" customHeight="1">
      <c r="A835" s="146"/>
      <c r="B835" s="147"/>
      <c r="C835" s="146"/>
      <c r="D835" s="148"/>
      <c r="E835" s="149"/>
      <c r="F835" s="149"/>
      <c r="G835" s="21"/>
      <c r="H835" s="21"/>
      <c r="I835" s="21"/>
      <c r="J835" s="21"/>
      <c r="K835" s="21"/>
      <c r="L835" s="21"/>
      <c r="M835" s="21"/>
      <c r="N835" s="150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21"/>
      <c r="AH835" s="21"/>
      <c r="AI835" s="21"/>
      <c r="AJ835" s="21"/>
      <c r="AK835" s="21"/>
      <c r="AL835" s="21"/>
    </row>
    <row r="836" ht="15.75" customHeight="1">
      <c r="A836" s="146"/>
      <c r="B836" s="147"/>
      <c r="C836" s="146"/>
      <c r="D836" s="148"/>
      <c r="E836" s="149"/>
      <c r="F836" s="149"/>
      <c r="G836" s="21"/>
      <c r="H836" s="21"/>
      <c r="I836" s="21"/>
      <c r="J836" s="21"/>
      <c r="K836" s="21"/>
      <c r="L836" s="21"/>
      <c r="M836" s="21"/>
      <c r="N836" s="150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  <c r="AK836" s="21"/>
      <c r="AL836" s="21"/>
    </row>
    <row r="837" ht="15.75" customHeight="1">
      <c r="A837" s="146"/>
      <c r="B837" s="147"/>
      <c r="C837" s="146"/>
      <c r="D837" s="148"/>
      <c r="E837" s="149"/>
      <c r="F837" s="149"/>
      <c r="G837" s="21"/>
      <c r="H837" s="21"/>
      <c r="I837" s="21"/>
      <c r="J837" s="21"/>
      <c r="K837" s="21"/>
      <c r="L837" s="21"/>
      <c r="M837" s="21"/>
      <c r="N837" s="150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1"/>
      <c r="AK837" s="21"/>
      <c r="AL837" s="21"/>
    </row>
    <row r="838" ht="15.75" customHeight="1">
      <c r="A838" s="146"/>
      <c r="B838" s="147"/>
      <c r="C838" s="146"/>
      <c r="D838" s="148"/>
      <c r="E838" s="149"/>
      <c r="F838" s="149"/>
      <c r="G838" s="21"/>
      <c r="H838" s="21"/>
      <c r="I838" s="21"/>
      <c r="J838" s="21"/>
      <c r="K838" s="21"/>
      <c r="L838" s="21"/>
      <c r="M838" s="21"/>
      <c r="N838" s="150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21"/>
      <c r="AH838" s="21"/>
      <c r="AI838" s="21"/>
      <c r="AJ838" s="21"/>
      <c r="AK838" s="21"/>
      <c r="AL838" s="21"/>
    </row>
    <row r="839" ht="15.75" customHeight="1">
      <c r="A839" s="146"/>
      <c r="B839" s="147"/>
      <c r="C839" s="146"/>
      <c r="D839" s="148"/>
      <c r="E839" s="149"/>
      <c r="F839" s="149"/>
      <c r="G839" s="21"/>
      <c r="H839" s="21"/>
      <c r="I839" s="21"/>
      <c r="J839" s="21"/>
      <c r="K839" s="21"/>
      <c r="L839" s="21"/>
      <c r="M839" s="21"/>
      <c r="N839" s="150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1"/>
      <c r="AI839" s="21"/>
      <c r="AJ839" s="21"/>
      <c r="AK839" s="21"/>
      <c r="AL839" s="21"/>
    </row>
    <row r="840" ht="15.75" customHeight="1">
      <c r="A840" s="146"/>
      <c r="B840" s="147"/>
      <c r="C840" s="146"/>
      <c r="D840" s="148"/>
      <c r="E840" s="149"/>
      <c r="F840" s="149"/>
      <c r="G840" s="21"/>
      <c r="H840" s="21"/>
      <c r="I840" s="21"/>
      <c r="J840" s="21"/>
      <c r="K840" s="21"/>
      <c r="L840" s="21"/>
      <c r="M840" s="21"/>
      <c r="N840" s="150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1"/>
      <c r="AK840" s="21"/>
      <c r="AL840" s="21"/>
    </row>
    <row r="841" ht="15.75" customHeight="1">
      <c r="A841" s="146"/>
      <c r="B841" s="147"/>
      <c r="C841" s="146"/>
      <c r="D841" s="148"/>
      <c r="E841" s="149"/>
      <c r="F841" s="149"/>
      <c r="G841" s="21"/>
      <c r="H841" s="21"/>
      <c r="I841" s="21"/>
      <c r="J841" s="21"/>
      <c r="K841" s="21"/>
      <c r="L841" s="21"/>
      <c r="M841" s="21"/>
      <c r="N841" s="150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  <c r="AG841" s="21"/>
      <c r="AH841" s="21"/>
      <c r="AI841" s="21"/>
      <c r="AJ841" s="21"/>
      <c r="AK841" s="21"/>
      <c r="AL841" s="21"/>
    </row>
    <row r="842" ht="15.75" customHeight="1">
      <c r="A842" s="146"/>
      <c r="B842" s="147"/>
      <c r="C842" s="146"/>
      <c r="D842" s="148"/>
      <c r="E842" s="149"/>
      <c r="F842" s="149"/>
      <c r="G842" s="21"/>
      <c r="H842" s="21"/>
      <c r="I842" s="21"/>
      <c r="J842" s="21"/>
      <c r="K842" s="21"/>
      <c r="L842" s="21"/>
      <c r="M842" s="21"/>
      <c r="N842" s="150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1"/>
      <c r="AK842" s="21"/>
      <c r="AL842" s="21"/>
    </row>
    <row r="843" ht="15.75" customHeight="1">
      <c r="A843" s="146"/>
      <c r="B843" s="147"/>
      <c r="C843" s="146"/>
      <c r="D843" s="148"/>
      <c r="E843" s="149"/>
      <c r="F843" s="149"/>
      <c r="G843" s="21"/>
      <c r="H843" s="21"/>
      <c r="I843" s="21"/>
      <c r="J843" s="21"/>
      <c r="K843" s="21"/>
      <c r="L843" s="21"/>
      <c r="M843" s="21"/>
      <c r="N843" s="150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</row>
    <row r="844" ht="15.75" customHeight="1">
      <c r="A844" s="146"/>
      <c r="B844" s="147"/>
      <c r="C844" s="146"/>
      <c r="D844" s="148"/>
      <c r="E844" s="149"/>
      <c r="F844" s="149"/>
      <c r="G844" s="21"/>
      <c r="H844" s="21"/>
      <c r="I844" s="21"/>
      <c r="J844" s="21"/>
      <c r="K844" s="21"/>
      <c r="L844" s="21"/>
      <c r="M844" s="21"/>
      <c r="N844" s="150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  <c r="AK844" s="21"/>
      <c r="AL844" s="21"/>
    </row>
    <row r="845" ht="15.75" customHeight="1">
      <c r="A845" s="146"/>
      <c r="B845" s="147"/>
      <c r="C845" s="146"/>
      <c r="D845" s="148"/>
      <c r="E845" s="149"/>
      <c r="F845" s="149"/>
      <c r="G845" s="21"/>
      <c r="H845" s="21"/>
      <c r="I845" s="21"/>
      <c r="J845" s="21"/>
      <c r="K845" s="21"/>
      <c r="L845" s="21"/>
      <c r="M845" s="21"/>
      <c r="N845" s="150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21"/>
      <c r="AH845" s="21"/>
      <c r="AI845" s="21"/>
      <c r="AJ845" s="21"/>
      <c r="AK845" s="21"/>
      <c r="AL845" s="21"/>
    </row>
    <row r="846" ht="15.75" customHeight="1">
      <c r="A846" s="146"/>
      <c r="B846" s="147"/>
      <c r="C846" s="146"/>
      <c r="D846" s="148"/>
      <c r="E846" s="149"/>
      <c r="F846" s="149"/>
      <c r="G846" s="21"/>
      <c r="H846" s="21"/>
      <c r="I846" s="21"/>
      <c r="J846" s="21"/>
      <c r="K846" s="21"/>
      <c r="L846" s="21"/>
      <c r="M846" s="21"/>
      <c r="N846" s="150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21"/>
      <c r="AH846" s="21"/>
      <c r="AI846" s="21"/>
      <c r="AJ846" s="21"/>
      <c r="AK846" s="21"/>
      <c r="AL846" s="21"/>
    </row>
    <row r="847" ht="15.75" customHeight="1">
      <c r="A847" s="146"/>
      <c r="B847" s="147"/>
      <c r="C847" s="146"/>
      <c r="D847" s="148"/>
      <c r="E847" s="149"/>
      <c r="F847" s="149"/>
      <c r="G847" s="21"/>
      <c r="H847" s="21"/>
      <c r="I847" s="21"/>
      <c r="J847" s="21"/>
      <c r="K847" s="21"/>
      <c r="L847" s="21"/>
      <c r="M847" s="21"/>
      <c r="N847" s="150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1"/>
      <c r="AK847" s="21"/>
      <c r="AL847" s="21"/>
    </row>
    <row r="848" ht="15.75" customHeight="1">
      <c r="A848" s="146"/>
      <c r="B848" s="147"/>
      <c r="C848" s="146"/>
      <c r="D848" s="148"/>
      <c r="E848" s="149"/>
      <c r="F848" s="149"/>
      <c r="G848" s="21"/>
      <c r="H848" s="21"/>
      <c r="I848" s="21"/>
      <c r="J848" s="21"/>
      <c r="K848" s="21"/>
      <c r="L848" s="21"/>
      <c r="M848" s="21"/>
      <c r="N848" s="150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  <c r="AK848" s="21"/>
      <c r="AL848" s="21"/>
    </row>
    <row r="849" ht="15.75" customHeight="1">
      <c r="A849" s="146"/>
      <c r="B849" s="147"/>
      <c r="C849" s="146"/>
      <c r="D849" s="148"/>
      <c r="E849" s="149"/>
      <c r="F849" s="149"/>
      <c r="G849" s="21"/>
      <c r="H849" s="21"/>
      <c r="I849" s="21"/>
      <c r="J849" s="21"/>
      <c r="K849" s="21"/>
      <c r="L849" s="21"/>
      <c r="M849" s="21"/>
      <c r="N849" s="150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1"/>
      <c r="AJ849" s="21"/>
      <c r="AK849" s="21"/>
      <c r="AL849" s="21"/>
    </row>
    <row r="850" ht="15.75" customHeight="1">
      <c r="A850" s="146"/>
      <c r="B850" s="147"/>
      <c r="C850" s="146"/>
      <c r="D850" s="148"/>
      <c r="E850" s="149"/>
      <c r="F850" s="149"/>
      <c r="G850" s="21"/>
      <c r="H850" s="21"/>
      <c r="I850" s="21"/>
      <c r="J850" s="21"/>
      <c r="K850" s="21"/>
      <c r="L850" s="21"/>
      <c r="M850" s="21"/>
      <c r="N850" s="150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1"/>
      <c r="AJ850" s="21"/>
      <c r="AK850" s="21"/>
      <c r="AL850" s="21"/>
    </row>
    <row r="851" ht="15.75" customHeight="1">
      <c r="A851" s="146"/>
      <c r="B851" s="147"/>
      <c r="C851" s="146"/>
      <c r="D851" s="148"/>
      <c r="E851" s="149"/>
      <c r="F851" s="149"/>
      <c r="G851" s="21"/>
      <c r="H851" s="21"/>
      <c r="I851" s="21"/>
      <c r="J851" s="21"/>
      <c r="K851" s="21"/>
      <c r="L851" s="21"/>
      <c r="M851" s="21"/>
      <c r="N851" s="150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21"/>
      <c r="AH851" s="21"/>
      <c r="AI851" s="21"/>
      <c r="AJ851" s="21"/>
      <c r="AK851" s="21"/>
      <c r="AL851" s="21"/>
    </row>
    <row r="852" ht="15.75" customHeight="1">
      <c r="A852" s="146"/>
      <c r="B852" s="147"/>
      <c r="C852" s="146"/>
      <c r="D852" s="148"/>
      <c r="E852" s="149"/>
      <c r="F852" s="149"/>
      <c r="G852" s="21"/>
      <c r="H852" s="21"/>
      <c r="I852" s="21"/>
      <c r="J852" s="21"/>
      <c r="K852" s="21"/>
      <c r="L852" s="21"/>
      <c r="M852" s="21"/>
      <c r="N852" s="150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1"/>
      <c r="AK852" s="21"/>
      <c r="AL852" s="21"/>
    </row>
    <row r="853" ht="15.75" customHeight="1">
      <c r="A853" s="146"/>
      <c r="B853" s="147"/>
      <c r="C853" s="146"/>
      <c r="D853" s="148"/>
      <c r="E853" s="149"/>
      <c r="F853" s="149"/>
      <c r="G853" s="21"/>
      <c r="H853" s="21"/>
      <c r="I853" s="21"/>
      <c r="J853" s="21"/>
      <c r="K853" s="21"/>
      <c r="L853" s="21"/>
      <c r="M853" s="21"/>
      <c r="N853" s="150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1"/>
      <c r="AK853" s="21"/>
      <c r="AL853" s="21"/>
    </row>
    <row r="854" ht="15.75" customHeight="1">
      <c r="A854" s="146"/>
      <c r="B854" s="147"/>
      <c r="C854" s="146"/>
      <c r="D854" s="148"/>
      <c r="E854" s="149"/>
      <c r="F854" s="149"/>
      <c r="G854" s="21"/>
      <c r="H854" s="21"/>
      <c r="I854" s="21"/>
      <c r="J854" s="21"/>
      <c r="K854" s="21"/>
      <c r="L854" s="21"/>
      <c r="M854" s="21"/>
      <c r="N854" s="150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21"/>
      <c r="AH854" s="21"/>
      <c r="AI854" s="21"/>
      <c r="AJ854" s="21"/>
      <c r="AK854" s="21"/>
      <c r="AL854" s="21"/>
    </row>
    <row r="855" ht="15.75" customHeight="1">
      <c r="A855" s="146"/>
      <c r="B855" s="147"/>
      <c r="C855" s="146"/>
      <c r="D855" s="148"/>
      <c r="E855" s="149"/>
      <c r="F855" s="149"/>
      <c r="G855" s="21"/>
      <c r="H855" s="21"/>
      <c r="I855" s="21"/>
      <c r="J855" s="21"/>
      <c r="K855" s="21"/>
      <c r="L855" s="21"/>
      <c r="M855" s="21"/>
      <c r="N855" s="150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21"/>
      <c r="AH855" s="21"/>
      <c r="AI855" s="21"/>
      <c r="AJ855" s="21"/>
      <c r="AK855" s="21"/>
      <c r="AL855" s="21"/>
    </row>
    <row r="856" ht="15.75" customHeight="1">
      <c r="A856" s="146"/>
      <c r="B856" s="147"/>
      <c r="C856" s="146"/>
      <c r="D856" s="148"/>
      <c r="E856" s="149"/>
      <c r="F856" s="149"/>
      <c r="G856" s="21"/>
      <c r="H856" s="21"/>
      <c r="I856" s="21"/>
      <c r="J856" s="21"/>
      <c r="K856" s="21"/>
      <c r="L856" s="21"/>
      <c r="M856" s="21"/>
      <c r="N856" s="150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1"/>
      <c r="AK856" s="21"/>
      <c r="AL856" s="21"/>
    </row>
    <row r="857" ht="15.75" customHeight="1">
      <c r="A857" s="146"/>
      <c r="B857" s="147"/>
      <c r="C857" s="146"/>
      <c r="D857" s="148"/>
      <c r="E857" s="149"/>
      <c r="F857" s="149"/>
      <c r="G857" s="21"/>
      <c r="H857" s="21"/>
      <c r="I857" s="21"/>
      <c r="J857" s="21"/>
      <c r="K857" s="21"/>
      <c r="L857" s="21"/>
      <c r="M857" s="21"/>
      <c r="N857" s="150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21"/>
      <c r="AH857" s="21"/>
      <c r="AI857" s="21"/>
      <c r="AJ857" s="21"/>
      <c r="AK857" s="21"/>
      <c r="AL857" s="21"/>
    </row>
    <row r="858" ht="15.75" customHeight="1">
      <c r="A858" s="146"/>
      <c r="B858" s="147"/>
      <c r="C858" s="146"/>
      <c r="D858" s="148"/>
      <c r="E858" s="149"/>
      <c r="F858" s="149"/>
      <c r="G858" s="21"/>
      <c r="H858" s="21"/>
      <c r="I858" s="21"/>
      <c r="J858" s="21"/>
      <c r="K858" s="21"/>
      <c r="L858" s="21"/>
      <c r="M858" s="21"/>
      <c r="N858" s="150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21"/>
      <c r="AH858" s="21"/>
      <c r="AI858" s="21"/>
      <c r="AJ858" s="21"/>
      <c r="AK858" s="21"/>
      <c r="AL858" s="21"/>
    </row>
    <row r="859" ht="15.75" customHeight="1">
      <c r="A859" s="146"/>
      <c r="B859" s="147"/>
      <c r="C859" s="146"/>
      <c r="D859" s="148"/>
      <c r="E859" s="149"/>
      <c r="F859" s="149"/>
      <c r="G859" s="21"/>
      <c r="H859" s="21"/>
      <c r="I859" s="21"/>
      <c r="J859" s="21"/>
      <c r="K859" s="21"/>
      <c r="L859" s="21"/>
      <c r="M859" s="21"/>
      <c r="N859" s="150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1"/>
      <c r="AK859" s="21"/>
      <c r="AL859" s="21"/>
    </row>
    <row r="860" ht="15.75" customHeight="1">
      <c r="A860" s="146"/>
      <c r="B860" s="147"/>
      <c r="C860" s="146"/>
      <c r="D860" s="148"/>
      <c r="E860" s="149"/>
      <c r="F860" s="149"/>
      <c r="G860" s="21"/>
      <c r="H860" s="21"/>
      <c r="I860" s="21"/>
      <c r="J860" s="21"/>
      <c r="K860" s="21"/>
      <c r="L860" s="21"/>
      <c r="M860" s="21"/>
      <c r="N860" s="150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21"/>
      <c r="AH860" s="21"/>
      <c r="AI860" s="21"/>
      <c r="AJ860" s="21"/>
      <c r="AK860" s="21"/>
      <c r="AL860" s="21"/>
    </row>
    <row r="861" ht="15.75" customHeight="1">
      <c r="A861" s="146"/>
      <c r="B861" s="147"/>
      <c r="C861" s="146"/>
      <c r="D861" s="148"/>
      <c r="E861" s="149"/>
      <c r="F861" s="149"/>
      <c r="G861" s="21"/>
      <c r="H861" s="21"/>
      <c r="I861" s="21"/>
      <c r="J861" s="21"/>
      <c r="K861" s="21"/>
      <c r="L861" s="21"/>
      <c r="M861" s="21"/>
      <c r="N861" s="150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1"/>
      <c r="AH861" s="21"/>
      <c r="AI861" s="21"/>
      <c r="AJ861" s="21"/>
      <c r="AK861" s="21"/>
      <c r="AL861" s="21"/>
    </row>
    <row r="862" ht="15.75" customHeight="1">
      <c r="A862" s="146"/>
      <c r="B862" s="147"/>
      <c r="C862" s="146"/>
      <c r="D862" s="148"/>
      <c r="E862" s="149"/>
      <c r="F862" s="149"/>
      <c r="G862" s="21"/>
      <c r="H862" s="21"/>
      <c r="I862" s="21"/>
      <c r="J862" s="21"/>
      <c r="K862" s="21"/>
      <c r="L862" s="21"/>
      <c r="M862" s="21"/>
      <c r="N862" s="150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1"/>
      <c r="AK862" s="21"/>
      <c r="AL862" s="21"/>
    </row>
    <row r="863" ht="15.75" customHeight="1">
      <c r="A863" s="146"/>
      <c r="B863" s="147"/>
      <c r="C863" s="146"/>
      <c r="D863" s="148"/>
      <c r="E863" s="149"/>
      <c r="F863" s="149"/>
      <c r="G863" s="21"/>
      <c r="H863" s="21"/>
      <c r="I863" s="21"/>
      <c r="J863" s="21"/>
      <c r="K863" s="21"/>
      <c r="L863" s="21"/>
      <c r="M863" s="21"/>
      <c r="N863" s="150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1"/>
      <c r="AK863" s="21"/>
      <c r="AL863" s="21"/>
    </row>
    <row r="864" ht="15.75" customHeight="1">
      <c r="A864" s="146"/>
      <c r="B864" s="147"/>
      <c r="C864" s="146"/>
      <c r="D864" s="148"/>
      <c r="E864" s="149"/>
      <c r="F864" s="149"/>
      <c r="G864" s="21"/>
      <c r="H864" s="21"/>
      <c r="I864" s="21"/>
      <c r="J864" s="21"/>
      <c r="K864" s="21"/>
      <c r="L864" s="21"/>
      <c r="M864" s="21"/>
      <c r="N864" s="150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  <c r="AK864" s="21"/>
      <c r="AL864" s="21"/>
    </row>
    <row r="865" ht="15.75" customHeight="1">
      <c r="A865" s="146"/>
      <c r="B865" s="147"/>
      <c r="C865" s="146"/>
      <c r="D865" s="148"/>
      <c r="E865" s="149"/>
      <c r="F865" s="149"/>
      <c r="G865" s="21"/>
      <c r="H865" s="21"/>
      <c r="I865" s="21"/>
      <c r="J865" s="21"/>
      <c r="K865" s="21"/>
      <c r="L865" s="21"/>
      <c r="M865" s="21"/>
      <c r="N865" s="150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21"/>
      <c r="AH865" s="21"/>
      <c r="AI865" s="21"/>
      <c r="AJ865" s="21"/>
      <c r="AK865" s="21"/>
      <c r="AL865" s="21"/>
    </row>
    <row r="866" ht="15.75" customHeight="1">
      <c r="A866" s="146"/>
      <c r="B866" s="147"/>
      <c r="C866" s="146"/>
      <c r="D866" s="148"/>
      <c r="E866" s="149"/>
      <c r="F866" s="149"/>
      <c r="G866" s="21"/>
      <c r="H866" s="21"/>
      <c r="I866" s="21"/>
      <c r="J866" s="21"/>
      <c r="K866" s="21"/>
      <c r="L866" s="21"/>
      <c r="M866" s="21"/>
      <c r="N866" s="150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21"/>
      <c r="AH866" s="21"/>
      <c r="AI866" s="21"/>
      <c r="AJ866" s="21"/>
      <c r="AK866" s="21"/>
      <c r="AL866" s="21"/>
    </row>
    <row r="867" ht="15.75" customHeight="1">
      <c r="A867" s="146"/>
      <c r="B867" s="147"/>
      <c r="C867" s="146"/>
      <c r="D867" s="148"/>
      <c r="E867" s="149"/>
      <c r="F867" s="149"/>
      <c r="G867" s="21"/>
      <c r="H867" s="21"/>
      <c r="I867" s="21"/>
      <c r="J867" s="21"/>
      <c r="K867" s="21"/>
      <c r="L867" s="21"/>
      <c r="M867" s="21"/>
      <c r="N867" s="150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1"/>
      <c r="AK867" s="21"/>
      <c r="AL867" s="21"/>
    </row>
    <row r="868" ht="15.75" customHeight="1">
      <c r="A868" s="146"/>
      <c r="B868" s="147"/>
      <c r="C868" s="146"/>
      <c r="D868" s="148"/>
      <c r="E868" s="149"/>
      <c r="F868" s="149"/>
      <c r="G868" s="21"/>
      <c r="H868" s="21"/>
      <c r="I868" s="21"/>
      <c r="J868" s="21"/>
      <c r="K868" s="21"/>
      <c r="L868" s="21"/>
      <c r="M868" s="21"/>
      <c r="N868" s="150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  <c r="AK868" s="21"/>
      <c r="AL868" s="21"/>
    </row>
    <row r="869" ht="15.75" customHeight="1">
      <c r="A869" s="146"/>
      <c r="B869" s="147"/>
      <c r="C869" s="146"/>
      <c r="D869" s="148"/>
      <c r="E869" s="149"/>
      <c r="F869" s="149"/>
      <c r="G869" s="21"/>
      <c r="H869" s="21"/>
      <c r="I869" s="21"/>
      <c r="J869" s="21"/>
      <c r="K869" s="21"/>
      <c r="L869" s="21"/>
      <c r="M869" s="21"/>
      <c r="N869" s="150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  <c r="AK869" s="21"/>
      <c r="AL869" s="21"/>
    </row>
    <row r="870" ht="15.75" customHeight="1">
      <c r="A870" s="146"/>
      <c r="B870" s="147"/>
      <c r="C870" s="146"/>
      <c r="D870" s="148"/>
      <c r="E870" s="149"/>
      <c r="F870" s="149"/>
      <c r="G870" s="21"/>
      <c r="H870" s="21"/>
      <c r="I870" s="21"/>
      <c r="J870" s="21"/>
      <c r="K870" s="21"/>
      <c r="L870" s="21"/>
      <c r="M870" s="21"/>
      <c r="N870" s="150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21"/>
      <c r="AH870" s="21"/>
      <c r="AI870" s="21"/>
      <c r="AJ870" s="21"/>
      <c r="AK870" s="21"/>
      <c r="AL870" s="21"/>
    </row>
    <row r="871" ht="15.75" customHeight="1">
      <c r="A871" s="146"/>
      <c r="B871" s="147"/>
      <c r="C871" s="146"/>
      <c r="D871" s="148"/>
      <c r="E871" s="149"/>
      <c r="F871" s="149"/>
      <c r="G871" s="21"/>
      <c r="H871" s="21"/>
      <c r="I871" s="21"/>
      <c r="J871" s="21"/>
      <c r="K871" s="21"/>
      <c r="L871" s="21"/>
      <c r="M871" s="21"/>
      <c r="N871" s="150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21"/>
      <c r="AH871" s="21"/>
      <c r="AI871" s="21"/>
      <c r="AJ871" s="21"/>
      <c r="AK871" s="21"/>
      <c r="AL871" s="21"/>
    </row>
    <row r="872" ht="15.75" customHeight="1">
      <c r="A872" s="146"/>
      <c r="B872" s="147"/>
      <c r="C872" s="146"/>
      <c r="D872" s="148"/>
      <c r="E872" s="149"/>
      <c r="F872" s="149"/>
      <c r="G872" s="21"/>
      <c r="H872" s="21"/>
      <c r="I872" s="21"/>
      <c r="J872" s="21"/>
      <c r="K872" s="21"/>
      <c r="L872" s="21"/>
      <c r="M872" s="21"/>
      <c r="N872" s="150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1"/>
      <c r="AK872" s="21"/>
      <c r="AL872" s="21"/>
    </row>
    <row r="873" ht="15.75" customHeight="1">
      <c r="A873" s="146"/>
      <c r="B873" s="147"/>
      <c r="C873" s="146"/>
      <c r="D873" s="148"/>
      <c r="E873" s="149"/>
      <c r="F873" s="149"/>
      <c r="G873" s="21"/>
      <c r="H873" s="21"/>
      <c r="I873" s="21"/>
      <c r="J873" s="21"/>
      <c r="K873" s="21"/>
      <c r="L873" s="21"/>
      <c r="M873" s="21"/>
      <c r="N873" s="150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  <c r="AK873" s="21"/>
      <c r="AL873" s="21"/>
    </row>
    <row r="874" ht="15.75" customHeight="1">
      <c r="A874" s="146"/>
      <c r="B874" s="147"/>
      <c r="C874" s="146"/>
      <c r="D874" s="148"/>
      <c r="E874" s="149"/>
      <c r="F874" s="149"/>
      <c r="G874" s="21"/>
      <c r="H874" s="21"/>
      <c r="I874" s="21"/>
      <c r="J874" s="21"/>
      <c r="K874" s="21"/>
      <c r="L874" s="21"/>
      <c r="M874" s="21"/>
      <c r="N874" s="150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1"/>
      <c r="AK874" s="21"/>
      <c r="AL874" s="21"/>
    </row>
    <row r="875" ht="15.75" customHeight="1">
      <c r="A875" s="146"/>
      <c r="B875" s="147"/>
      <c r="C875" s="146"/>
      <c r="D875" s="148"/>
      <c r="E875" s="149"/>
      <c r="F875" s="149"/>
      <c r="G875" s="21"/>
      <c r="H875" s="21"/>
      <c r="I875" s="21"/>
      <c r="J875" s="21"/>
      <c r="K875" s="21"/>
      <c r="L875" s="21"/>
      <c r="M875" s="21"/>
      <c r="N875" s="150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1"/>
      <c r="AK875" s="21"/>
      <c r="AL875" s="21"/>
    </row>
    <row r="876" ht="15.75" customHeight="1">
      <c r="A876" s="146"/>
      <c r="B876" s="147"/>
      <c r="C876" s="146"/>
      <c r="D876" s="148"/>
      <c r="E876" s="149"/>
      <c r="F876" s="149"/>
      <c r="G876" s="21"/>
      <c r="H876" s="21"/>
      <c r="I876" s="21"/>
      <c r="J876" s="21"/>
      <c r="K876" s="21"/>
      <c r="L876" s="21"/>
      <c r="M876" s="21"/>
      <c r="N876" s="150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21"/>
      <c r="AH876" s="21"/>
      <c r="AI876" s="21"/>
      <c r="AJ876" s="21"/>
      <c r="AK876" s="21"/>
      <c r="AL876" s="21"/>
    </row>
    <row r="877" ht="15.75" customHeight="1">
      <c r="A877" s="146"/>
      <c r="B877" s="147"/>
      <c r="C877" s="146"/>
      <c r="D877" s="148"/>
      <c r="E877" s="149"/>
      <c r="F877" s="149"/>
      <c r="G877" s="21"/>
      <c r="H877" s="21"/>
      <c r="I877" s="21"/>
      <c r="J877" s="21"/>
      <c r="K877" s="21"/>
      <c r="L877" s="21"/>
      <c r="M877" s="21"/>
      <c r="N877" s="150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21"/>
      <c r="AH877" s="21"/>
      <c r="AI877" s="21"/>
      <c r="AJ877" s="21"/>
      <c r="AK877" s="21"/>
      <c r="AL877" s="21"/>
    </row>
    <row r="878" ht="15.75" customHeight="1">
      <c r="A878" s="146"/>
      <c r="B878" s="147"/>
      <c r="C878" s="146"/>
      <c r="D878" s="148"/>
      <c r="E878" s="149"/>
      <c r="F878" s="149"/>
      <c r="G878" s="21"/>
      <c r="H878" s="21"/>
      <c r="I878" s="21"/>
      <c r="J878" s="21"/>
      <c r="K878" s="21"/>
      <c r="L878" s="21"/>
      <c r="M878" s="21"/>
      <c r="N878" s="150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</row>
    <row r="879" ht="15.75" customHeight="1">
      <c r="A879" s="146"/>
      <c r="B879" s="147"/>
      <c r="C879" s="146"/>
      <c r="D879" s="148"/>
      <c r="E879" s="149"/>
      <c r="F879" s="149"/>
      <c r="G879" s="21"/>
      <c r="H879" s="21"/>
      <c r="I879" s="21"/>
      <c r="J879" s="21"/>
      <c r="K879" s="21"/>
      <c r="L879" s="21"/>
      <c r="M879" s="21"/>
      <c r="N879" s="150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1"/>
      <c r="AK879" s="21"/>
      <c r="AL879" s="21"/>
    </row>
    <row r="880" ht="15.75" customHeight="1">
      <c r="A880" s="146"/>
      <c r="B880" s="147"/>
      <c r="C880" s="146"/>
      <c r="D880" s="148"/>
      <c r="E880" s="149"/>
      <c r="F880" s="149"/>
      <c r="G880" s="21"/>
      <c r="H880" s="21"/>
      <c r="I880" s="21"/>
      <c r="J880" s="21"/>
      <c r="K880" s="21"/>
      <c r="L880" s="21"/>
      <c r="M880" s="21"/>
      <c r="N880" s="150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21"/>
      <c r="AH880" s="21"/>
      <c r="AI880" s="21"/>
      <c r="AJ880" s="21"/>
      <c r="AK880" s="21"/>
      <c r="AL880" s="21"/>
    </row>
    <row r="881" ht="15.75" customHeight="1">
      <c r="A881" s="146"/>
      <c r="B881" s="147"/>
      <c r="C881" s="146"/>
      <c r="D881" s="148"/>
      <c r="E881" s="149"/>
      <c r="F881" s="149"/>
      <c r="G881" s="21"/>
      <c r="H881" s="21"/>
      <c r="I881" s="21"/>
      <c r="J881" s="21"/>
      <c r="K881" s="21"/>
      <c r="L881" s="21"/>
      <c r="M881" s="21"/>
      <c r="N881" s="150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21"/>
      <c r="AH881" s="21"/>
      <c r="AI881" s="21"/>
      <c r="AJ881" s="21"/>
      <c r="AK881" s="21"/>
      <c r="AL881" s="21"/>
    </row>
    <row r="882" ht="15.75" customHeight="1">
      <c r="A882" s="146"/>
      <c r="B882" s="147"/>
      <c r="C882" s="146"/>
      <c r="D882" s="148"/>
      <c r="E882" s="149"/>
      <c r="F882" s="149"/>
      <c r="G882" s="21"/>
      <c r="H882" s="21"/>
      <c r="I882" s="21"/>
      <c r="J882" s="21"/>
      <c r="K882" s="21"/>
      <c r="L882" s="21"/>
      <c r="M882" s="21"/>
      <c r="N882" s="150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21"/>
      <c r="AH882" s="21"/>
      <c r="AI882" s="21"/>
      <c r="AJ882" s="21"/>
      <c r="AK882" s="21"/>
      <c r="AL882" s="21"/>
    </row>
    <row r="883" ht="15.75" customHeight="1">
      <c r="A883" s="146"/>
      <c r="B883" s="147"/>
      <c r="C883" s="146"/>
      <c r="D883" s="148"/>
      <c r="E883" s="149"/>
      <c r="F883" s="149"/>
      <c r="G883" s="21"/>
      <c r="H883" s="21"/>
      <c r="I883" s="21"/>
      <c r="J883" s="21"/>
      <c r="K883" s="21"/>
      <c r="L883" s="21"/>
      <c r="M883" s="21"/>
      <c r="N883" s="150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  <c r="AK883" s="21"/>
      <c r="AL883" s="21"/>
    </row>
    <row r="884" ht="15.75" customHeight="1">
      <c r="A884" s="146"/>
      <c r="B884" s="147"/>
      <c r="C884" s="146"/>
      <c r="D884" s="148"/>
      <c r="E884" s="149"/>
      <c r="F884" s="149"/>
      <c r="G884" s="21"/>
      <c r="H884" s="21"/>
      <c r="I884" s="21"/>
      <c r="J884" s="21"/>
      <c r="K884" s="21"/>
      <c r="L884" s="21"/>
      <c r="M884" s="21"/>
      <c r="N884" s="150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1"/>
      <c r="AI884" s="21"/>
      <c r="AJ884" s="21"/>
      <c r="AK884" s="21"/>
      <c r="AL884" s="21"/>
    </row>
    <row r="885" ht="15.75" customHeight="1">
      <c r="A885" s="146"/>
      <c r="B885" s="147"/>
      <c r="C885" s="146"/>
      <c r="D885" s="148"/>
      <c r="E885" s="149"/>
      <c r="F885" s="149"/>
      <c r="G885" s="21"/>
      <c r="H885" s="21"/>
      <c r="I885" s="21"/>
      <c r="J885" s="21"/>
      <c r="K885" s="21"/>
      <c r="L885" s="21"/>
      <c r="M885" s="21"/>
      <c r="N885" s="150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  <c r="AK885" s="21"/>
      <c r="AL885" s="21"/>
    </row>
    <row r="886" ht="15.75" customHeight="1">
      <c r="A886" s="146"/>
      <c r="B886" s="147"/>
      <c r="C886" s="146"/>
      <c r="D886" s="148"/>
      <c r="E886" s="149"/>
      <c r="F886" s="149"/>
      <c r="G886" s="21"/>
      <c r="H886" s="21"/>
      <c r="I886" s="21"/>
      <c r="J886" s="21"/>
      <c r="K886" s="21"/>
      <c r="L886" s="21"/>
      <c r="M886" s="21"/>
      <c r="N886" s="150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21"/>
      <c r="AH886" s="21"/>
      <c r="AI886" s="21"/>
      <c r="AJ886" s="21"/>
      <c r="AK886" s="21"/>
      <c r="AL886" s="21"/>
    </row>
    <row r="887" ht="15.75" customHeight="1">
      <c r="A887" s="146"/>
      <c r="B887" s="147"/>
      <c r="C887" s="146"/>
      <c r="D887" s="148"/>
      <c r="E887" s="149"/>
      <c r="F887" s="149"/>
      <c r="G887" s="21"/>
      <c r="H887" s="21"/>
      <c r="I887" s="21"/>
      <c r="J887" s="21"/>
      <c r="K887" s="21"/>
      <c r="L887" s="21"/>
      <c r="M887" s="21"/>
      <c r="N887" s="150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21"/>
      <c r="AH887" s="21"/>
      <c r="AI887" s="21"/>
      <c r="AJ887" s="21"/>
      <c r="AK887" s="21"/>
      <c r="AL887" s="21"/>
    </row>
    <row r="888" ht="15.75" customHeight="1">
      <c r="A888" s="146"/>
      <c r="B888" s="147"/>
      <c r="C888" s="146"/>
      <c r="D888" s="148"/>
      <c r="E888" s="149"/>
      <c r="F888" s="149"/>
      <c r="G888" s="21"/>
      <c r="H888" s="21"/>
      <c r="I888" s="21"/>
      <c r="J888" s="21"/>
      <c r="K888" s="21"/>
      <c r="L888" s="21"/>
      <c r="M888" s="21"/>
      <c r="N888" s="150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1"/>
      <c r="AH888" s="21"/>
      <c r="AI888" s="21"/>
      <c r="AJ888" s="21"/>
      <c r="AK888" s="21"/>
      <c r="AL888" s="21"/>
    </row>
    <row r="889" ht="15.75" customHeight="1">
      <c r="A889" s="146"/>
      <c r="B889" s="147"/>
      <c r="C889" s="146"/>
      <c r="D889" s="148"/>
      <c r="E889" s="149"/>
      <c r="F889" s="149"/>
      <c r="G889" s="21"/>
      <c r="H889" s="21"/>
      <c r="I889" s="21"/>
      <c r="J889" s="21"/>
      <c r="K889" s="21"/>
      <c r="L889" s="21"/>
      <c r="M889" s="21"/>
      <c r="N889" s="150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</row>
    <row r="890" ht="15.75" customHeight="1">
      <c r="A890" s="146"/>
      <c r="B890" s="147"/>
      <c r="C890" s="146"/>
      <c r="D890" s="148"/>
      <c r="E890" s="149"/>
      <c r="F890" s="149"/>
      <c r="G890" s="21"/>
      <c r="H890" s="21"/>
      <c r="I890" s="21"/>
      <c r="J890" s="21"/>
      <c r="K890" s="21"/>
      <c r="L890" s="21"/>
      <c r="M890" s="21"/>
      <c r="N890" s="150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</row>
    <row r="891" ht="15.75" customHeight="1">
      <c r="A891" s="146"/>
      <c r="B891" s="147"/>
      <c r="C891" s="146"/>
      <c r="D891" s="148"/>
      <c r="E891" s="149"/>
      <c r="F891" s="149"/>
      <c r="G891" s="21"/>
      <c r="H891" s="21"/>
      <c r="I891" s="21"/>
      <c r="J891" s="21"/>
      <c r="K891" s="21"/>
      <c r="L891" s="21"/>
      <c r="M891" s="21"/>
      <c r="N891" s="150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21"/>
      <c r="AH891" s="21"/>
      <c r="AI891" s="21"/>
      <c r="AJ891" s="21"/>
      <c r="AK891" s="21"/>
      <c r="AL891" s="21"/>
    </row>
    <row r="892" ht="15.75" customHeight="1">
      <c r="A892" s="146"/>
      <c r="B892" s="147"/>
      <c r="C892" s="146"/>
      <c r="D892" s="148"/>
      <c r="E892" s="149"/>
      <c r="F892" s="149"/>
      <c r="G892" s="21"/>
      <c r="H892" s="21"/>
      <c r="I892" s="21"/>
      <c r="J892" s="21"/>
      <c r="K892" s="21"/>
      <c r="L892" s="21"/>
      <c r="M892" s="21"/>
      <c r="N892" s="150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  <c r="AK892" s="21"/>
      <c r="AL892" s="21"/>
    </row>
    <row r="893" ht="15.75" customHeight="1">
      <c r="A893" s="146"/>
      <c r="B893" s="147"/>
      <c r="C893" s="146"/>
      <c r="D893" s="148"/>
      <c r="E893" s="149"/>
      <c r="F893" s="149"/>
      <c r="G893" s="21"/>
      <c r="H893" s="21"/>
      <c r="I893" s="21"/>
      <c r="J893" s="21"/>
      <c r="K893" s="21"/>
      <c r="L893" s="21"/>
      <c r="M893" s="21"/>
      <c r="N893" s="150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21"/>
      <c r="AH893" s="21"/>
      <c r="AI893" s="21"/>
      <c r="AJ893" s="21"/>
      <c r="AK893" s="21"/>
      <c r="AL893" s="21"/>
    </row>
    <row r="894" ht="15.75" customHeight="1">
      <c r="A894" s="146"/>
      <c r="B894" s="147"/>
      <c r="C894" s="146"/>
      <c r="D894" s="148"/>
      <c r="E894" s="149"/>
      <c r="F894" s="149"/>
      <c r="G894" s="21"/>
      <c r="H894" s="21"/>
      <c r="I894" s="21"/>
      <c r="J894" s="21"/>
      <c r="K894" s="21"/>
      <c r="L894" s="21"/>
      <c r="M894" s="21"/>
      <c r="N894" s="150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21"/>
      <c r="AH894" s="21"/>
      <c r="AI894" s="21"/>
      <c r="AJ894" s="21"/>
      <c r="AK894" s="21"/>
      <c r="AL894" s="21"/>
    </row>
    <row r="895" ht="15.75" customHeight="1">
      <c r="A895" s="146"/>
      <c r="B895" s="147"/>
      <c r="C895" s="146"/>
      <c r="D895" s="148"/>
      <c r="E895" s="149"/>
      <c r="F895" s="149"/>
      <c r="G895" s="21"/>
      <c r="H895" s="21"/>
      <c r="I895" s="21"/>
      <c r="J895" s="21"/>
      <c r="K895" s="21"/>
      <c r="L895" s="21"/>
      <c r="M895" s="21"/>
      <c r="N895" s="150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</row>
    <row r="896" ht="15.75" customHeight="1">
      <c r="A896" s="146"/>
      <c r="B896" s="147"/>
      <c r="C896" s="146"/>
      <c r="D896" s="148"/>
      <c r="E896" s="149"/>
      <c r="F896" s="149"/>
      <c r="G896" s="21"/>
      <c r="H896" s="21"/>
      <c r="I896" s="21"/>
      <c r="J896" s="21"/>
      <c r="K896" s="21"/>
      <c r="L896" s="21"/>
      <c r="M896" s="21"/>
      <c r="N896" s="150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21"/>
      <c r="AK896" s="21"/>
      <c r="AL896" s="21"/>
    </row>
    <row r="897" ht="15.75" customHeight="1">
      <c r="A897" s="146"/>
      <c r="B897" s="147"/>
      <c r="C897" s="146"/>
      <c r="D897" s="148"/>
      <c r="E897" s="149"/>
      <c r="F897" s="149"/>
      <c r="G897" s="21"/>
      <c r="H897" s="21"/>
      <c r="I897" s="21"/>
      <c r="J897" s="21"/>
      <c r="K897" s="21"/>
      <c r="L897" s="21"/>
      <c r="M897" s="21"/>
      <c r="N897" s="150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  <c r="AG897" s="21"/>
      <c r="AH897" s="21"/>
      <c r="AI897" s="21"/>
      <c r="AJ897" s="21"/>
      <c r="AK897" s="21"/>
      <c r="AL897" s="21"/>
    </row>
    <row r="898" ht="15.75" customHeight="1">
      <c r="A898" s="146"/>
      <c r="B898" s="147"/>
      <c r="C898" s="146"/>
      <c r="D898" s="148"/>
      <c r="E898" s="149"/>
      <c r="F898" s="149"/>
      <c r="G898" s="21"/>
      <c r="H898" s="21"/>
      <c r="I898" s="21"/>
      <c r="J898" s="21"/>
      <c r="K898" s="21"/>
      <c r="L898" s="21"/>
      <c r="M898" s="21"/>
      <c r="N898" s="150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1"/>
      <c r="AK898" s="21"/>
      <c r="AL898" s="21"/>
    </row>
    <row r="899" ht="15.75" customHeight="1">
      <c r="A899" s="146"/>
      <c r="B899" s="147"/>
      <c r="C899" s="146"/>
      <c r="D899" s="148"/>
      <c r="E899" s="149"/>
      <c r="F899" s="149"/>
      <c r="G899" s="21"/>
      <c r="H899" s="21"/>
      <c r="I899" s="21"/>
      <c r="J899" s="21"/>
      <c r="K899" s="21"/>
      <c r="L899" s="21"/>
      <c r="M899" s="21"/>
      <c r="N899" s="150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1"/>
      <c r="AJ899" s="21"/>
      <c r="AK899" s="21"/>
      <c r="AL899" s="21"/>
    </row>
    <row r="900" ht="15.75" customHeight="1">
      <c r="A900" s="146"/>
      <c r="B900" s="147"/>
      <c r="C900" s="146"/>
      <c r="D900" s="148"/>
      <c r="E900" s="149"/>
      <c r="F900" s="149"/>
      <c r="G900" s="21"/>
      <c r="H900" s="21"/>
      <c r="I900" s="21"/>
      <c r="J900" s="21"/>
      <c r="K900" s="21"/>
      <c r="L900" s="21"/>
      <c r="M900" s="21"/>
      <c r="N900" s="150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  <c r="AG900" s="21"/>
      <c r="AH900" s="21"/>
      <c r="AI900" s="21"/>
      <c r="AJ900" s="21"/>
      <c r="AK900" s="21"/>
      <c r="AL900" s="21"/>
    </row>
    <row r="901" ht="15.75" customHeight="1">
      <c r="A901" s="146"/>
      <c r="B901" s="147"/>
      <c r="C901" s="146"/>
      <c r="D901" s="148"/>
      <c r="E901" s="149"/>
      <c r="F901" s="149"/>
      <c r="G901" s="21"/>
      <c r="H901" s="21"/>
      <c r="I901" s="21"/>
      <c r="J901" s="21"/>
      <c r="K901" s="21"/>
      <c r="L901" s="21"/>
      <c r="M901" s="21"/>
      <c r="N901" s="150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  <c r="AG901" s="21"/>
      <c r="AH901" s="21"/>
      <c r="AI901" s="21"/>
      <c r="AJ901" s="21"/>
      <c r="AK901" s="21"/>
      <c r="AL901" s="21"/>
    </row>
    <row r="902" ht="15.75" customHeight="1">
      <c r="A902" s="146"/>
      <c r="B902" s="147"/>
      <c r="C902" s="146"/>
      <c r="D902" s="148"/>
      <c r="E902" s="149"/>
      <c r="F902" s="149"/>
      <c r="G902" s="21"/>
      <c r="H902" s="21"/>
      <c r="I902" s="21"/>
      <c r="J902" s="21"/>
      <c r="K902" s="21"/>
      <c r="L902" s="21"/>
      <c r="M902" s="21"/>
      <c r="N902" s="150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  <c r="AG902" s="21"/>
      <c r="AH902" s="21"/>
      <c r="AI902" s="21"/>
      <c r="AJ902" s="21"/>
      <c r="AK902" s="21"/>
      <c r="AL902" s="21"/>
    </row>
    <row r="903" ht="15.75" customHeight="1">
      <c r="A903" s="146"/>
      <c r="B903" s="147"/>
      <c r="C903" s="146"/>
      <c r="D903" s="148"/>
      <c r="E903" s="149"/>
      <c r="F903" s="149"/>
      <c r="G903" s="21"/>
      <c r="H903" s="21"/>
      <c r="I903" s="21"/>
      <c r="J903" s="21"/>
      <c r="K903" s="21"/>
      <c r="L903" s="21"/>
      <c r="M903" s="21"/>
      <c r="N903" s="150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21"/>
      <c r="AH903" s="21"/>
      <c r="AI903" s="21"/>
      <c r="AJ903" s="21"/>
      <c r="AK903" s="21"/>
      <c r="AL903" s="21"/>
    </row>
    <row r="904" ht="15.75" customHeight="1">
      <c r="A904" s="146"/>
      <c r="B904" s="147"/>
      <c r="C904" s="146"/>
      <c r="D904" s="148"/>
      <c r="E904" s="149"/>
      <c r="F904" s="149"/>
      <c r="G904" s="21"/>
      <c r="H904" s="21"/>
      <c r="I904" s="21"/>
      <c r="J904" s="21"/>
      <c r="K904" s="21"/>
      <c r="L904" s="21"/>
      <c r="M904" s="21"/>
      <c r="N904" s="150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21"/>
      <c r="AH904" s="21"/>
      <c r="AI904" s="21"/>
      <c r="AJ904" s="21"/>
      <c r="AK904" s="21"/>
      <c r="AL904" s="21"/>
    </row>
    <row r="905" ht="15.75" customHeight="1">
      <c r="A905" s="146"/>
      <c r="B905" s="147"/>
      <c r="C905" s="146"/>
      <c r="D905" s="148"/>
      <c r="E905" s="149"/>
      <c r="F905" s="149"/>
      <c r="G905" s="21"/>
      <c r="H905" s="21"/>
      <c r="I905" s="21"/>
      <c r="J905" s="21"/>
      <c r="K905" s="21"/>
      <c r="L905" s="21"/>
      <c r="M905" s="21"/>
      <c r="N905" s="150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21"/>
      <c r="AH905" s="21"/>
      <c r="AI905" s="21"/>
      <c r="AJ905" s="21"/>
      <c r="AK905" s="21"/>
      <c r="AL905" s="21"/>
    </row>
    <row r="906" ht="15.75" customHeight="1">
      <c r="A906" s="146"/>
      <c r="B906" s="147"/>
      <c r="C906" s="146"/>
      <c r="D906" s="148"/>
      <c r="E906" s="149"/>
      <c r="F906" s="149"/>
      <c r="G906" s="21"/>
      <c r="H906" s="21"/>
      <c r="I906" s="21"/>
      <c r="J906" s="21"/>
      <c r="K906" s="21"/>
      <c r="L906" s="21"/>
      <c r="M906" s="21"/>
      <c r="N906" s="150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1"/>
      <c r="AK906" s="21"/>
      <c r="AL906" s="21"/>
    </row>
    <row r="907" ht="15.75" customHeight="1">
      <c r="A907" s="146"/>
      <c r="B907" s="147"/>
      <c r="C907" s="146"/>
      <c r="D907" s="148"/>
      <c r="E907" s="149"/>
      <c r="F907" s="149"/>
      <c r="G907" s="21"/>
      <c r="H907" s="21"/>
      <c r="I907" s="21"/>
      <c r="J907" s="21"/>
      <c r="K907" s="21"/>
      <c r="L907" s="21"/>
      <c r="M907" s="21"/>
      <c r="N907" s="150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21"/>
      <c r="AH907" s="21"/>
      <c r="AI907" s="21"/>
      <c r="AJ907" s="21"/>
      <c r="AK907" s="21"/>
      <c r="AL907" s="21"/>
    </row>
    <row r="908" ht="15.75" customHeight="1">
      <c r="A908" s="146"/>
      <c r="B908" s="147"/>
      <c r="C908" s="146"/>
      <c r="D908" s="148"/>
      <c r="E908" s="149"/>
      <c r="F908" s="149"/>
      <c r="G908" s="21"/>
      <c r="H908" s="21"/>
      <c r="I908" s="21"/>
      <c r="J908" s="21"/>
      <c r="K908" s="21"/>
      <c r="L908" s="21"/>
      <c r="M908" s="21"/>
      <c r="N908" s="150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1"/>
      <c r="AK908" s="21"/>
      <c r="AL908" s="21"/>
    </row>
    <row r="909" ht="15.75" customHeight="1">
      <c r="A909" s="146"/>
      <c r="B909" s="147"/>
      <c r="C909" s="146"/>
      <c r="D909" s="148"/>
      <c r="E909" s="149"/>
      <c r="F909" s="149"/>
      <c r="G909" s="21"/>
      <c r="H909" s="21"/>
      <c r="I909" s="21"/>
      <c r="J909" s="21"/>
      <c r="K909" s="21"/>
      <c r="L909" s="21"/>
      <c r="M909" s="21"/>
      <c r="N909" s="150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21"/>
      <c r="AH909" s="21"/>
      <c r="AI909" s="21"/>
      <c r="AJ909" s="21"/>
      <c r="AK909" s="21"/>
      <c r="AL909" s="21"/>
    </row>
    <row r="910" ht="15.75" customHeight="1">
      <c r="A910" s="146"/>
      <c r="B910" s="147"/>
      <c r="C910" s="146"/>
      <c r="D910" s="148"/>
      <c r="E910" s="149"/>
      <c r="F910" s="149"/>
      <c r="G910" s="21"/>
      <c r="H910" s="21"/>
      <c r="I910" s="21"/>
      <c r="J910" s="21"/>
      <c r="K910" s="21"/>
      <c r="L910" s="21"/>
      <c r="M910" s="21"/>
      <c r="N910" s="150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21"/>
      <c r="AH910" s="21"/>
      <c r="AI910" s="21"/>
      <c r="AJ910" s="21"/>
      <c r="AK910" s="21"/>
      <c r="AL910" s="21"/>
    </row>
    <row r="911" ht="15.75" customHeight="1">
      <c r="A911" s="146"/>
      <c r="B911" s="147"/>
      <c r="C911" s="146"/>
      <c r="D911" s="148"/>
      <c r="E911" s="149"/>
      <c r="F911" s="149"/>
      <c r="G911" s="21"/>
      <c r="H911" s="21"/>
      <c r="I911" s="21"/>
      <c r="J911" s="21"/>
      <c r="K911" s="21"/>
      <c r="L911" s="21"/>
      <c r="M911" s="21"/>
      <c r="N911" s="150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  <c r="AG911" s="21"/>
      <c r="AH911" s="21"/>
      <c r="AI911" s="21"/>
      <c r="AJ911" s="21"/>
      <c r="AK911" s="21"/>
      <c r="AL911" s="21"/>
    </row>
    <row r="912" ht="15.75" customHeight="1">
      <c r="A912" s="146"/>
      <c r="B912" s="147"/>
      <c r="C912" s="146"/>
      <c r="D912" s="148"/>
      <c r="E912" s="149"/>
      <c r="F912" s="149"/>
      <c r="G912" s="21"/>
      <c r="H912" s="21"/>
      <c r="I912" s="21"/>
      <c r="J912" s="21"/>
      <c r="K912" s="21"/>
      <c r="L912" s="21"/>
      <c r="M912" s="21"/>
      <c r="N912" s="150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21"/>
      <c r="AH912" s="21"/>
      <c r="AI912" s="21"/>
      <c r="AJ912" s="21"/>
      <c r="AK912" s="21"/>
      <c r="AL912" s="21"/>
    </row>
    <row r="913" ht="15.75" customHeight="1">
      <c r="A913" s="146"/>
      <c r="B913" s="147"/>
      <c r="C913" s="146"/>
      <c r="D913" s="148"/>
      <c r="E913" s="149"/>
      <c r="F913" s="149"/>
      <c r="G913" s="21"/>
      <c r="H913" s="21"/>
      <c r="I913" s="21"/>
      <c r="J913" s="21"/>
      <c r="K913" s="21"/>
      <c r="L913" s="21"/>
      <c r="M913" s="21"/>
      <c r="N913" s="150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  <c r="AK913" s="21"/>
      <c r="AL913" s="21"/>
    </row>
    <row r="914" ht="15.75" customHeight="1">
      <c r="A914" s="146"/>
      <c r="B914" s="147"/>
      <c r="C914" s="146"/>
      <c r="D914" s="148"/>
      <c r="E914" s="149"/>
      <c r="F914" s="149"/>
      <c r="G914" s="21"/>
      <c r="H914" s="21"/>
      <c r="I914" s="21"/>
      <c r="J914" s="21"/>
      <c r="K914" s="21"/>
      <c r="L914" s="21"/>
      <c r="M914" s="21"/>
      <c r="N914" s="150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  <c r="AG914" s="21"/>
      <c r="AH914" s="21"/>
      <c r="AI914" s="21"/>
      <c r="AJ914" s="21"/>
      <c r="AK914" s="21"/>
      <c r="AL914" s="21"/>
    </row>
    <row r="915" ht="15.75" customHeight="1">
      <c r="A915" s="146"/>
      <c r="B915" s="147"/>
      <c r="C915" s="146"/>
      <c r="D915" s="148"/>
      <c r="E915" s="149"/>
      <c r="F915" s="149"/>
      <c r="G915" s="21"/>
      <c r="H915" s="21"/>
      <c r="I915" s="21"/>
      <c r="J915" s="21"/>
      <c r="K915" s="21"/>
      <c r="L915" s="21"/>
      <c r="M915" s="21"/>
      <c r="N915" s="150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  <c r="AG915" s="21"/>
      <c r="AH915" s="21"/>
      <c r="AI915" s="21"/>
      <c r="AJ915" s="21"/>
      <c r="AK915" s="21"/>
      <c r="AL915" s="21"/>
    </row>
    <row r="916" ht="15.75" customHeight="1">
      <c r="A916" s="146"/>
      <c r="B916" s="147"/>
      <c r="C916" s="146"/>
      <c r="D916" s="148"/>
      <c r="E916" s="149"/>
      <c r="F916" s="149"/>
      <c r="G916" s="21"/>
      <c r="H916" s="21"/>
      <c r="I916" s="21"/>
      <c r="J916" s="21"/>
      <c r="K916" s="21"/>
      <c r="L916" s="21"/>
      <c r="M916" s="21"/>
      <c r="N916" s="150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  <c r="AG916" s="21"/>
      <c r="AH916" s="21"/>
      <c r="AI916" s="21"/>
      <c r="AJ916" s="21"/>
      <c r="AK916" s="21"/>
      <c r="AL916" s="21"/>
    </row>
    <row r="917" ht="15.75" customHeight="1">
      <c r="A917" s="146"/>
      <c r="B917" s="147"/>
      <c r="C917" s="146"/>
      <c r="D917" s="148"/>
      <c r="E917" s="149"/>
      <c r="F917" s="149"/>
      <c r="G917" s="21"/>
      <c r="H917" s="21"/>
      <c r="I917" s="21"/>
      <c r="J917" s="21"/>
      <c r="K917" s="21"/>
      <c r="L917" s="21"/>
      <c r="M917" s="21"/>
      <c r="N917" s="150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  <c r="AK917" s="21"/>
      <c r="AL917" s="21"/>
    </row>
    <row r="918" ht="15.75" customHeight="1">
      <c r="A918" s="146"/>
      <c r="B918" s="147"/>
      <c r="C918" s="146"/>
      <c r="D918" s="148"/>
      <c r="E918" s="149"/>
      <c r="F918" s="149"/>
      <c r="G918" s="21"/>
      <c r="H918" s="21"/>
      <c r="I918" s="21"/>
      <c r="J918" s="21"/>
      <c r="K918" s="21"/>
      <c r="L918" s="21"/>
      <c r="M918" s="21"/>
      <c r="N918" s="150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21"/>
      <c r="AH918" s="21"/>
      <c r="AI918" s="21"/>
      <c r="AJ918" s="21"/>
      <c r="AK918" s="21"/>
      <c r="AL918" s="21"/>
    </row>
    <row r="919" ht="15.75" customHeight="1">
      <c r="A919" s="146"/>
      <c r="B919" s="147"/>
      <c r="C919" s="146"/>
      <c r="D919" s="148"/>
      <c r="E919" s="149"/>
      <c r="F919" s="149"/>
      <c r="G919" s="21"/>
      <c r="H919" s="21"/>
      <c r="I919" s="21"/>
      <c r="J919" s="21"/>
      <c r="K919" s="21"/>
      <c r="L919" s="21"/>
      <c r="M919" s="21"/>
      <c r="N919" s="150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1"/>
      <c r="AK919" s="21"/>
      <c r="AL919" s="21"/>
    </row>
    <row r="920" ht="15.75" customHeight="1">
      <c r="A920" s="146"/>
      <c r="B920" s="147"/>
      <c r="C920" s="146"/>
      <c r="D920" s="148"/>
      <c r="E920" s="149"/>
      <c r="F920" s="149"/>
      <c r="G920" s="21"/>
      <c r="H920" s="21"/>
      <c r="I920" s="21"/>
      <c r="J920" s="21"/>
      <c r="K920" s="21"/>
      <c r="L920" s="21"/>
      <c r="M920" s="21"/>
      <c r="N920" s="150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21"/>
      <c r="AH920" s="21"/>
      <c r="AI920" s="21"/>
      <c r="AJ920" s="21"/>
      <c r="AK920" s="21"/>
      <c r="AL920" s="21"/>
    </row>
    <row r="921" ht="15.75" customHeight="1">
      <c r="A921" s="146"/>
      <c r="B921" s="147"/>
      <c r="C921" s="146"/>
      <c r="D921" s="148"/>
      <c r="E921" s="149"/>
      <c r="F921" s="149"/>
      <c r="G921" s="21"/>
      <c r="H921" s="21"/>
      <c r="I921" s="21"/>
      <c r="J921" s="21"/>
      <c r="K921" s="21"/>
      <c r="L921" s="21"/>
      <c r="M921" s="21"/>
      <c r="N921" s="150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21"/>
      <c r="AH921" s="21"/>
      <c r="AI921" s="21"/>
      <c r="AJ921" s="21"/>
      <c r="AK921" s="21"/>
      <c r="AL921" s="21"/>
    </row>
    <row r="922" ht="15.75" customHeight="1">
      <c r="A922" s="146"/>
      <c r="B922" s="147"/>
      <c r="C922" s="146"/>
      <c r="D922" s="148"/>
      <c r="E922" s="149"/>
      <c r="F922" s="149"/>
      <c r="G922" s="21"/>
      <c r="H922" s="21"/>
      <c r="I922" s="21"/>
      <c r="J922" s="21"/>
      <c r="K922" s="21"/>
      <c r="L922" s="21"/>
      <c r="M922" s="21"/>
      <c r="N922" s="150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</row>
    <row r="923" ht="15.75" customHeight="1">
      <c r="A923" s="146"/>
      <c r="B923" s="147"/>
      <c r="C923" s="146"/>
      <c r="D923" s="148"/>
      <c r="E923" s="149"/>
      <c r="F923" s="149"/>
      <c r="G923" s="21"/>
      <c r="H923" s="21"/>
      <c r="I923" s="21"/>
      <c r="J923" s="21"/>
      <c r="K923" s="21"/>
      <c r="L923" s="21"/>
      <c r="M923" s="21"/>
      <c r="N923" s="150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1"/>
      <c r="AH923" s="21"/>
      <c r="AI923" s="21"/>
      <c r="AJ923" s="21"/>
      <c r="AK923" s="21"/>
      <c r="AL923" s="21"/>
    </row>
    <row r="924" ht="15.75" customHeight="1">
      <c r="A924" s="146"/>
      <c r="B924" s="147"/>
      <c r="C924" s="146"/>
      <c r="D924" s="148"/>
      <c r="E924" s="149"/>
      <c r="F924" s="149"/>
      <c r="G924" s="21"/>
      <c r="H924" s="21"/>
      <c r="I924" s="21"/>
      <c r="J924" s="21"/>
      <c r="K924" s="21"/>
      <c r="L924" s="21"/>
      <c r="M924" s="21"/>
      <c r="N924" s="150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21"/>
      <c r="AH924" s="21"/>
      <c r="AI924" s="21"/>
      <c r="AJ924" s="21"/>
      <c r="AK924" s="21"/>
      <c r="AL924" s="21"/>
    </row>
    <row r="925" ht="15.75" customHeight="1">
      <c r="A925" s="146"/>
      <c r="B925" s="147"/>
      <c r="C925" s="146"/>
      <c r="D925" s="148"/>
      <c r="E925" s="149"/>
      <c r="F925" s="149"/>
      <c r="G925" s="21"/>
      <c r="H925" s="21"/>
      <c r="I925" s="21"/>
      <c r="J925" s="21"/>
      <c r="K925" s="21"/>
      <c r="L925" s="21"/>
      <c r="M925" s="21"/>
      <c r="N925" s="150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  <c r="AE925" s="21"/>
      <c r="AF925" s="21"/>
      <c r="AG925" s="21"/>
      <c r="AH925" s="21"/>
      <c r="AI925" s="21"/>
      <c r="AJ925" s="21"/>
      <c r="AK925" s="21"/>
      <c r="AL925" s="21"/>
    </row>
    <row r="926" ht="15.75" customHeight="1">
      <c r="A926" s="146"/>
      <c r="B926" s="147"/>
      <c r="C926" s="146"/>
      <c r="D926" s="148"/>
      <c r="E926" s="149"/>
      <c r="F926" s="149"/>
      <c r="G926" s="21"/>
      <c r="H926" s="21"/>
      <c r="I926" s="21"/>
      <c r="J926" s="21"/>
      <c r="K926" s="21"/>
      <c r="L926" s="21"/>
      <c r="M926" s="21"/>
      <c r="N926" s="150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21"/>
      <c r="AH926" s="21"/>
      <c r="AI926" s="21"/>
      <c r="AJ926" s="21"/>
      <c r="AK926" s="21"/>
      <c r="AL926" s="21"/>
    </row>
    <row r="927" ht="15.75" customHeight="1">
      <c r="A927" s="146"/>
      <c r="B927" s="147"/>
      <c r="C927" s="146"/>
      <c r="D927" s="148"/>
      <c r="E927" s="149"/>
      <c r="F927" s="149"/>
      <c r="G927" s="21"/>
      <c r="H927" s="21"/>
      <c r="I927" s="21"/>
      <c r="J927" s="21"/>
      <c r="K927" s="21"/>
      <c r="L927" s="21"/>
      <c r="M927" s="21"/>
      <c r="N927" s="150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  <c r="AK927" s="21"/>
      <c r="AL927" s="21"/>
    </row>
    <row r="928" ht="15.75" customHeight="1">
      <c r="A928" s="146"/>
      <c r="B928" s="147"/>
      <c r="C928" s="146"/>
      <c r="D928" s="148"/>
      <c r="E928" s="149"/>
      <c r="F928" s="149"/>
      <c r="G928" s="21"/>
      <c r="H928" s="21"/>
      <c r="I928" s="21"/>
      <c r="J928" s="21"/>
      <c r="K928" s="21"/>
      <c r="L928" s="21"/>
      <c r="M928" s="21"/>
      <c r="N928" s="150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1"/>
      <c r="AJ928" s="21"/>
      <c r="AK928" s="21"/>
      <c r="AL928" s="21"/>
    </row>
    <row r="929" ht="15.75" customHeight="1">
      <c r="A929" s="146"/>
      <c r="B929" s="147"/>
      <c r="C929" s="146"/>
      <c r="D929" s="148"/>
      <c r="E929" s="149"/>
      <c r="F929" s="149"/>
      <c r="G929" s="21"/>
      <c r="H929" s="21"/>
      <c r="I929" s="21"/>
      <c r="J929" s="21"/>
      <c r="K929" s="21"/>
      <c r="L929" s="21"/>
      <c r="M929" s="21"/>
      <c r="N929" s="150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21"/>
      <c r="AH929" s="21"/>
      <c r="AI929" s="21"/>
      <c r="AJ929" s="21"/>
      <c r="AK929" s="21"/>
      <c r="AL929" s="21"/>
    </row>
    <row r="930" ht="15.75" customHeight="1">
      <c r="A930" s="146"/>
      <c r="B930" s="147"/>
      <c r="C930" s="146"/>
      <c r="D930" s="148"/>
      <c r="E930" s="149"/>
      <c r="F930" s="149"/>
      <c r="G930" s="21"/>
      <c r="H930" s="21"/>
      <c r="I930" s="21"/>
      <c r="J930" s="21"/>
      <c r="K930" s="21"/>
      <c r="L930" s="21"/>
      <c r="M930" s="21"/>
      <c r="N930" s="150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  <c r="AK930" s="21"/>
      <c r="AL930" s="21"/>
    </row>
    <row r="931" ht="15.75" customHeight="1">
      <c r="A931" s="146"/>
      <c r="B931" s="147"/>
      <c r="C931" s="146"/>
      <c r="D931" s="148"/>
      <c r="E931" s="149"/>
      <c r="F931" s="149"/>
      <c r="G931" s="21"/>
      <c r="H931" s="21"/>
      <c r="I931" s="21"/>
      <c r="J931" s="21"/>
      <c r="K931" s="21"/>
      <c r="L931" s="21"/>
      <c r="M931" s="21"/>
      <c r="N931" s="150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1"/>
      <c r="AJ931" s="21"/>
      <c r="AK931" s="21"/>
      <c r="AL931" s="21"/>
    </row>
    <row r="932" ht="15.75" customHeight="1">
      <c r="A932" s="146"/>
      <c r="B932" s="147"/>
      <c r="C932" s="146"/>
      <c r="D932" s="148"/>
      <c r="E932" s="149"/>
      <c r="F932" s="149"/>
      <c r="G932" s="21"/>
      <c r="H932" s="21"/>
      <c r="I932" s="21"/>
      <c r="J932" s="21"/>
      <c r="K932" s="21"/>
      <c r="L932" s="21"/>
      <c r="M932" s="21"/>
      <c r="N932" s="150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  <c r="AK932" s="21"/>
      <c r="AL932" s="21"/>
    </row>
    <row r="933" ht="15.75" customHeight="1">
      <c r="A933" s="146"/>
      <c r="B933" s="147"/>
      <c r="C933" s="146"/>
      <c r="D933" s="148"/>
      <c r="E933" s="149"/>
      <c r="F933" s="149"/>
      <c r="G933" s="21"/>
      <c r="H933" s="21"/>
      <c r="I933" s="21"/>
      <c r="J933" s="21"/>
      <c r="K933" s="21"/>
      <c r="L933" s="21"/>
      <c r="M933" s="21"/>
      <c r="N933" s="150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1"/>
      <c r="AK933" s="21"/>
      <c r="AL933" s="21"/>
    </row>
    <row r="934" ht="15.75" customHeight="1">
      <c r="A934" s="146"/>
      <c r="B934" s="147"/>
      <c r="C934" s="146"/>
      <c r="D934" s="148"/>
      <c r="E934" s="149"/>
      <c r="F934" s="149"/>
      <c r="G934" s="21"/>
      <c r="H934" s="21"/>
      <c r="I934" s="21"/>
      <c r="J934" s="21"/>
      <c r="K934" s="21"/>
      <c r="L934" s="21"/>
      <c r="M934" s="21"/>
      <c r="N934" s="150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21"/>
      <c r="AH934" s="21"/>
      <c r="AI934" s="21"/>
      <c r="AJ934" s="21"/>
      <c r="AK934" s="21"/>
      <c r="AL934" s="21"/>
    </row>
    <row r="935" ht="15.75" customHeight="1">
      <c r="A935" s="146"/>
      <c r="B935" s="147"/>
      <c r="C935" s="146"/>
      <c r="D935" s="148"/>
      <c r="E935" s="149"/>
      <c r="F935" s="149"/>
      <c r="G935" s="21"/>
      <c r="H935" s="21"/>
      <c r="I935" s="21"/>
      <c r="J935" s="21"/>
      <c r="K935" s="21"/>
      <c r="L935" s="21"/>
      <c r="M935" s="21"/>
      <c r="N935" s="150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21"/>
      <c r="AH935" s="21"/>
      <c r="AI935" s="21"/>
      <c r="AJ935" s="21"/>
      <c r="AK935" s="21"/>
      <c r="AL935" s="21"/>
    </row>
    <row r="936" ht="15.75" customHeight="1">
      <c r="A936" s="146"/>
      <c r="B936" s="147"/>
      <c r="C936" s="146"/>
      <c r="D936" s="148"/>
      <c r="E936" s="149"/>
      <c r="F936" s="149"/>
      <c r="G936" s="21"/>
      <c r="H936" s="21"/>
      <c r="I936" s="21"/>
      <c r="J936" s="21"/>
      <c r="K936" s="21"/>
      <c r="L936" s="21"/>
      <c r="M936" s="21"/>
      <c r="N936" s="150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1"/>
      <c r="AK936" s="21"/>
      <c r="AL936" s="21"/>
    </row>
    <row r="937" ht="15.75" customHeight="1">
      <c r="A937" s="146"/>
      <c r="B937" s="147"/>
      <c r="C937" s="146"/>
      <c r="D937" s="148"/>
      <c r="E937" s="149"/>
      <c r="F937" s="149"/>
      <c r="G937" s="21"/>
      <c r="H937" s="21"/>
      <c r="I937" s="21"/>
      <c r="J937" s="21"/>
      <c r="K937" s="21"/>
      <c r="L937" s="21"/>
      <c r="M937" s="21"/>
      <c r="N937" s="150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  <c r="AK937" s="21"/>
      <c r="AL937" s="21"/>
    </row>
    <row r="938" ht="15.75" customHeight="1">
      <c r="A938" s="146"/>
      <c r="B938" s="147"/>
      <c r="C938" s="146"/>
      <c r="D938" s="148"/>
      <c r="E938" s="149"/>
      <c r="F938" s="149"/>
      <c r="G938" s="21"/>
      <c r="H938" s="21"/>
      <c r="I938" s="21"/>
      <c r="J938" s="21"/>
      <c r="K938" s="21"/>
      <c r="L938" s="21"/>
      <c r="M938" s="21"/>
      <c r="N938" s="150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  <c r="AK938" s="21"/>
      <c r="AL938" s="21"/>
    </row>
    <row r="939" ht="15.75" customHeight="1">
      <c r="A939" s="146"/>
      <c r="B939" s="147"/>
      <c r="C939" s="146"/>
      <c r="D939" s="148"/>
      <c r="E939" s="149"/>
      <c r="F939" s="149"/>
      <c r="G939" s="21"/>
      <c r="H939" s="21"/>
      <c r="I939" s="21"/>
      <c r="J939" s="21"/>
      <c r="K939" s="21"/>
      <c r="L939" s="21"/>
      <c r="M939" s="21"/>
      <c r="N939" s="150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21"/>
      <c r="AH939" s="21"/>
      <c r="AI939" s="21"/>
      <c r="AJ939" s="21"/>
      <c r="AK939" s="21"/>
      <c r="AL939" s="21"/>
    </row>
    <row r="940" ht="15.75" customHeight="1">
      <c r="A940" s="146"/>
      <c r="B940" s="147"/>
      <c r="C940" s="146"/>
      <c r="D940" s="148"/>
      <c r="E940" s="149"/>
      <c r="F940" s="149"/>
      <c r="G940" s="21"/>
      <c r="H940" s="21"/>
      <c r="I940" s="21"/>
      <c r="J940" s="21"/>
      <c r="K940" s="21"/>
      <c r="L940" s="21"/>
      <c r="M940" s="21"/>
      <c r="N940" s="150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1"/>
      <c r="AJ940" s="21"/>
      <c r="AK940" s="21"/>
      <c r="AL940" s="21"/>
    </row>
    <row r="941" ht="15.75" customHeight="1">
      <c r="A941" s="146"/>
      <c r="B941" s="147"/>
      <c r="C941" s="146"/>
      <c r="D941" s="148"/>
      <c r="E941" s="149"/>
      <c r="F941" s="149"/>
      <c r="G941" s="21"/>
      <c r="H941" s="21"/>
      <c r="I941" s="21"/>
      <c r="J941" s="21"/>
      <c r="K941" s="21"/>
      <c r="L941" s="21"/>
      <c r="M941" s="21"/>
      <c r="N941" s="150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1"/>
      <c r="AK941" s="21"/>
      <c r="AL941" s="21"/>
    </row>
    <row r="942" ht="15.75" customHeight="1">
      <c r="A942" s="146"/>
      <c r="B942" s="147"/>
      <c r="C942" s="146"/>
      <c r="D942" s="148"/>
      <c r="E942" s="149"/>
      <c r="F942" s="149"/>
      <c r="G942" s="21"/>
      <c r="H942" s="21"/>
      <c r="I942" s="21"/>
      <c r="J942" s="21"/>
      <c r="K942" s="21"/>
      <c r="L942" s="21"/>
      <c r="M942" s="21"/>
      <c r="N942" s="150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1"/>
      <c r="AK942" s="21"/>
      <c r="AL942" s="21"/>
    </row>
    <row r="943" ht="15.75" customHeight="1">
      <c r="A943" s="146"/>
      <c r="B943" s="147"/>
      <c r="C943" s="146"/>
      <c r="D943" s="148"/>
      <c r="E943" s="149"/>
      <c r="F943" s="149"/>
      <c r="G943" s="21"/>
      <c r="H943" s="21"/>
      <c r="I943" s="21"/>
      <c r="J943" s="21"/>
      <c r="K943" s="21"/>
      <c r="L943" s="21"/>
      <c r="M943" s="21"/>
      <c r="N943" s="150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  <c r="AG943" s="21"/>
      <c r="AH943" s="21"/>
      <c r="AI943" s="21"/>
      <c r="AJ943" s="21"/>
      <c r="AK943" s="21"/>
      <c r="AL943" s="21"/>
    </row>
    <row r="944" ht="15.75" customHeight="1">
      <c r="A944" s="146"/>
      <c r="B944" s="147"/>
      <c r="C944" s="146"/>
      <c r="D944" s="148"/>
      <c r="E944" s="149"/>
      <c r="F944" s="149"/>
      <c r="G944" s="21"/>
      <c r="H944" s="21"/>
      <c r="I944" s="21"/>
      <c r="J944" s="21"/>
      <c r="K944" s="21"/>
      <c r="L944" s="21"/>
      <c r="M944" s="21"/>
      <c r="N944" s="150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1"/>
      <c r="AI944" s="21"/>
      <c r="AJ944" s="21"/>
      <c r="AK944" s="21"/>
      <c r="AL944" s="21"/>
    </row>
    <row r="945" ht="15.75" customHeight="1">
      <c r="A945" s="146"/>
      <c r="B945" s="147"/>
      <c r="C945" s="146"/>
      <c r="D945" s="148"/>
      <c r="E945" s="149"/>
      <c r="F945" s="149"/>
      <c r="G945" s="21"/>
      <c r="H945" s="21"/>
      <c r="I945" s="21"/>
      <c r="J945" s="21"/>
      <c r="K945" s="21"/>
      <c r="L945" s="21"/>
      <c r="M945" s="21"/>
      <c r="N945" s="150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  <c r="AG945" s="21"/>
      <c r="AH945" s="21"/>
      <c r="AI945" s="21"/>
      <c r="AJ945" s="21"/>
      <c r="AK945" s="21"/>
      <c r="AL945" s="21"/>
    </row>
    <row r="946" ht="15.75" customHeight="1">
      <c r="A946" s="146"/>
      <c r="B946" s="147"/>
      <c r="C946" s="146"/>
      <c r="D946" s="148"/>
      <c r="E946" s="149"/>
      <c r="F946" s="149"/>
      <c r="G946" s="21"/>
      <c r="H946" s="21"/>
      <c r="I946" s="21"/>
      <c r="J946" s="21"/>
      <c r="K946" s="21"/>
      <c r="L946" s="21"/>
      <c r="M946" s="21"/>
      <c r="N946" s="150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1"/>
      <c r="AJ946" s="21"/>
      <c r="AK946" s="21"/>
      <c r="AL946" s="21"/>
    </row>
    <row r="947" ht="15.75" customHeight="1">
      <c r="A947" s="146"/>
      <c r="B947" s="147"/>
      <c r="C947" s="146"/>
      <c r="D947" s="148"/>
      <c r="E947" s="149"/>
      <c r="F947" s="149"/>
      <c r="G947" s="21"/>
      <c r="H947" s="21"/>
      <c r="I947" s="21"/>
      <c r="J947" s="21"/>
      <c r="K947" s="21"/>
      <c r="L947" s="21"/>
      <c r="M947" s="21"/>
      <c r="N947" s="150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21"/>
      <c r="AH947" s="21"/>
      <c r="AI947" s="21"/>
      <c r="AJ947" s="21"/>
      <c r="AK947" s="21"/>
      <c r="AL947" s="21"/>
    </row>
    <row r="948" ht="15.75" customHeight="1">
      <c r="A948" s="146"/>
      <c r="B948" s="147"/>
      <c r="C948" s="146"/>
      <c r="D948" s="148"/>
      <c r="E948" s="149"/>
      <c r="F948" s="149"/>
      <c r="G948" s="21"/>
      <c r="H948" s="21"/>
      <c r="I948" s="21"/>
      <c r="J948" s="21"/>
      <c r="K948" s="21"/>
      <c r="L948" s="21"/>
      <c r="M948" s="21"/>
      <c r="N948" s="150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  <c r="AK948" s="21"/>
      <c r="AL948" s="21"/>
    </row>
    <row r="949" ht="15.75" customHeight="1">
      <c r="A949" s="146"/>
      <c r="B949" s="147"/>
      <c r="C949" s="146"/>
      <c r="D949" s="148"/>
      <c r="E949" s="149"/>
      <c r="F949" s="149"/>
      <c r="G949" s="21"/>
      <c r="H949" s="21"/>
      <c r="I949" s="21"/>
      <c r="J949" s="21"/>
      <c r="K949" s="21"/>
      <c r="L949" s="21"/>
      <c r="M949" s="21"/>
      <c r="N949" s="150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  <c r="AK949" s="21"/>
      <c r="AL949" s="21"/>
    </row>
    <row r="950" ht="15.75" customHeight="1">
      <c r="A950" s="146"/>
      <c r="B950" s="147"/>
      <c r="C950" s="146"/>
      <c r="D950" s="148"/>
      <c r="E950" s="149"/>
      <c r="F950" s="149"/>
      <c r="G950" s="21"/>
      <c r="H950" s="21"/>
      <c r="I950" s="21"/>
      <c r="J950" s="21"/>
      <c r="K950" s="21"/>
      <c r="L950" s="21"/>
      <c r="M950" s="21"/>
      <c r="N950" s="150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21"/>
      <c r="AH950" s="21"/>
      <c r="AI950" s="21"/>
      <c r="AJ950" s="21"/>
      <c r="AK950" s="21"/>
      <c r="AL950" s="21"/>
    </row>
    <row r="951" ht="15.75" customHeight="1">
      <c r="A951" s="146"/>
      <c r="B951" s="147"/>
      <c r="C951" s="146"/>
      <c r="D951" s="148"/>
      <c r="E951" s="149"/>
      <c r="F951" s="149"/>
      <c r="G951" s="21"/>
      <c r="H951" s="21"/>
      <c r="I951" s="21"/>
      <c r="J951" s="21"/>
      <c r="K951" s="21"/>
      <c r="L951" s="21"/>
      <c r="M951" s="21"/>
      <c r="N951" s="150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  <c r="AE951" s="21"/>
      <c r="AF951" s="21"/>
      <c r="AG951" s="21"/>
      <c r="AH951" s="21"/>
      <c r="AI951" s="21"/>
      <c r="AJ951" s="21"/>
      <c r="AK951" s="21"/>
      <c r="AL951" s="21"/>
    </row>
    <row r="952" ht="15.75" customHeight="1">
      <c r="A952" s="146"/>
      <c r="B952" s="147"/>
      <c r="C952" s="146"/>
      <c r="D952" s="148"/>
      <c r="E952" s="149"/>
      <c r="F952" s="149"/>
      <c r="G952" s="21"/>
      <c r="H952" s="21"/>
      <c r="I952" s="21"/>
      <c r="J952" s="21"/>
      <c r="K952" s="21"/>
      <c r="L952" s="21"/>
      <c r="M952" s="21"/>
      <c r="N952" s="150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21"/>
      <c r="AH952" s="21"/>
      <c r="AI952" s="21"/>
      <c r="AJ952" s="21"/>
      <c r="AK952" s="21"/>
      <c r="AL952" s="21"/>
    </row>
    <row r="953" ht="15.75" customHeight="1">
      <c r="A953" s="146"/>
      <c r="B953" s="147"/>
      <c r="C953" s="146"/>
      <c r="D953" s="148"/>
      <c r="E953" s="149"/>
      <c r="F953" s="149"/>
      <c r="G953" s="21"/>
      <c r="H953" s="21"/>
      <c r="I953" s="21"/>
      <c r="J953" s="21"/>
      <c r="K953" s="21"/>
      <c r="L953" s="21"/>
      <c r="M953" s="21"/>
      <c r="N953" s="150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21"/>
      <c r="AH953" s="21"/>
      <c r="AI953" s="21"/>
      <c r="AJ953" s="21"/>
      <c r="AK953" s="21"/>
      <c r="AL953" s="21"/>
    </row>
    <row r="954" ht="15.75" customHeight="1">
      <c r="A954" s="146"/>
      <c r="B954" s="147"/>
      <c r="C954" s="146"/>
      <c r="D954" s="148"/>
      <c r="E954" s="149"/>
      <c r="F954" s="149"/>
      <c r="G954" s="21"/>
      <c r="H954" s="21"/>
      <c r="I954" s="21"/>
      <c r="J954" s="21"/>
      <c r="K954" s="21"/>
      <c r="L954" s="21"/>
      <c r="M954" s="21"/>
      <c r="N954" s="150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21"/>
      <c r="AH954" s="21"/>
      <c r="AI954" s="21"/>
      <c r="AJ954" s="21"/>
      <c r="AK954" s="21"/>
      <c r="AL954" s="21"/>
    </row>
    <row r="955" ht="15.75" customHeight="1">
      <c r="A955" s="146"/>
      <c r="B955" s="147"/>
      <c r="C955" s="146"/>
      <c r="D955" s="148"/>
      <c r="E955" s="149"/>
      <c r="F955" s="149"/>
      <c r="G955" s="21"/>
      <c r="H955" s="21"/>
      <c r="I955" s="21"/>
      <c r="J955" s="21"/>
      <c r="K955" s="21"/>
      <c r="L955" s="21"/>
      <c r="M955" s="21"/>
      <c r="N955" s="150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1"/>
      <c r="AI955" s="21"/>
      <c r="AJ955" s="21"/>
      <c r="AK955" s="21"/>
      <c r="AL955" s="21"/>
    </row>
    <row r="956" ht="15.75" customHeight="1">
      <c r="A956" s="146"/>
      <c r="B956" s="147"/>
      <c r="C956" s="146"/>
      <c r="D956" s="148"/>
      <c r="E956" s="149"/>
      <c r="F956" s="149"/>
      <c r="G956" s="21"/>
      <c r="H956" s="21"/>
      <c r="I956" s="21"/>
      <c r="J956" s="21"/>
      <c r="K956" s="21"/>
      <c r="L956" s="21"/>
      <c r="M956" s="21"/>
      <c r="N956" s="150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21"/>
      <c r="AH956" s="21"/>
      <c r="AI956" s="21"/>
      <c r="AJ956" s="21"/>
      <c r="AK956" s="21"/>
      <c r="AL956" s="21"/>
    </row>
    <row r="957" ht="15.75" customHeight="1">
      <c r="A957" s="146"/>
      <c r="B957" s="147"/>
      <c r="C957" s="146"/>
      <c r="D957" s="148"/>
      <c r="E957" s="149"/>
      <c r="F957" s="149"/>
      <c r="G957" s="21"/>
      <c r="H957" s="21"/>
      <c r="I957" s="21"/>
      <c r="J957" s="21"/>
      <c r="K957" s="21"/>
      <c r="L957" s="21"/>
      <c r="M957" s="21"/>
      <c r="N957" s="150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1"/>
      <c r="AJ957" s="21"/>
      <c r="AK957" s="21"/>
      <c r="AL957" s="21"/>
    </row>
    <row r="958" ht="15.75" customHeight="1">
      <c r="A958" s="146"/>
      <c r="B958" s="147"/>
      <c r="C958" s="146"/>
      <c r="D958" s="148"/>
      <c r="E958" s="149"/>
      <c r="F958" s="149"/>
      <c r="G958" s="21"/>
      <c r="H958" s="21"/>
      <c r="I958" s="21"/>
      <c r="J958" s="21"/>
      <c r="K958" s="21"/>
      <c r="L958" s="21"/>
      <c r="M958" s="21"/>
      <c r="N958" s="150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1"/>
      <c r="AH958" s="21"/>
      <c r="AI958" s="21"/>
      <c r="AJ958" s="21"/>
      <c r="AK958" s="21"/>
      <c r="AL958" s="21"/>
    </row>
    <row r="959" ht="15.75" customHeight="1">
      <c r="A959" s="146"/>
      <c r="B959" s="147"/>
      <c r="C959" s="146"/>
      <c r="D959" s="148"/>
      <c r="E959" s="149"/>
      <c r="F959" s="149"/>
      <c r="G959" s="21"/>
      <c r="H959" s="21"/>
      <c r="I959" s="21"/>
      <c r="J959" s="21"/>
      <c r="K959" s="21"/>
      <c r="L959" s="21"/>
      <c r="M959" s="21"/>
      <c r="N959" s="150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21"/>
      <c r="AH959" s="21"/>
      <c r="AI959" s="21"/>
      <c r="AJ959" s="21"/>
      <c r="AK959" s="21"/>
      <c r="AL959" s="21"/>
    </row>
    <row r="960" ht="15.75" customHeight="1">
      <c r="A960" s="146"/>
      <c r="B960" s="147"/>
      <c r="C960" s="146"/>
      <c r="D960" s="148"/>
      <c r="E960" s="149"/>
      <c r="F960" s="149"/>
      <c r="G960" s="21"/>
      <c r="H960" s="21"/>
      <c r="I960" s="21"/>
      <c r="J960" s="21"/>
      <c r="K960" s="21"/>
      <c r="L960" s="21"/>
      <c r="M960" s="21"/>
      <c r="N960" s="150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21"/>
      <c r="AH960" s="21"/>
      <c r="AI960" s="21"/>
      <c r="AJ960" s="21"/>
      <c r="AK960" s="21"/>
      <c r="AL960" s="21"/>
    </row>
    <row r="961" ht="15.75" customHeight="1">
      <c r="A961" s="146"/>
      <c r="B961" s="147"/>
      <c r="C961" s="146"/>
      <c r="D961" s="148"/>
      <c r="E961" s="149"/>
      <c r="F961" s="149"/>
      <c r="G961" s="21"/>
      <c r="H961" s="21"/>
      <c r="I961" s="21"/>
      <c r="J961" s="21"/>
      <c r="K961" s="21"/>
      <c r="L961" s="21"/>
      <c r="M961" s="21"/>
      <c r="N961" s="150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21"/>
      <c r="AH961" s="21"/>
      <c r="AI961" s="21"/>
      <c r="AJ961" s="21"/>
      <c r="AK961" s="21"/>
      <c r="AL961" s="21"/>
    </row>
    <row r="962" ht="15.75" customHeight="1">
      <c r="A962" s="146"/>
      <c r="B962" s="147"/>
      <c r="C962" s="146"/>
      <c r="D962" s="148"/>
      <c r="E962" s="149"/>
      <c r="F962" s="149"/>
      <c r="G962" s="21"/>
      <c r="H962" s="21"/>
      <c r="I962" s="21"/>
      <c r="J962" s="21"/>
      <c r="K962" s="21"/>
      <c r="L962" s="21"/>
      <c r="M962" s="21"/>
      <c r="N962" s="150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</row>
    <row r="963" ht="15.75" customHeight="1">
      <c r="A963" s="146"/>
      <c r="B963" s="147"/>
      <c r="C963" s="146"/>
      <c r="D963" s="148"/>
      <c r="E963" s="149"/>
      <c r="F963" s="149"/>
      <c r="G963" s="21"/>
      <c r="H963" s="21"/>
      <c r="I963" s="21"/>
      <c r="J963" s="21"/>
      <c r="K963" s="21"/>
      <c r="L963" s="21"/>
      <c r="M963" s="21"/>
      <c r="N963" s="150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</row>
    <row r="964" ht="15.75" customHeight="1">
      <c r="A964" s="146"/>
      <c r="B964" s="147"/>
      <c r="C964" s="146"/>
      <c r="D964" s="148"/>
      <c r="E964" s="149"/>
      <c r="F964" s="149"/>
      <c r="G964" s="21"/>
      <c r="H964" s="21"/>
      <c r="I964" s="21"/>
      <c r="J964" s="21"/>
      <c r="K964" s="21"/>
      <c r="L964" s="21"/>
      <c r="M964" s="21"/>
      <c r="N964" s="150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</row>
    <row r="965" ht="15.75" customHeight="1">
      <c r="A965" s="146"/>
      <c r="B965" s="147"/>
      <c r="C965" s="146"/>
      <c r="D965" s="148"/>
      <c r="E965" s="149"/>
      <c r="F965" s="149"/>
      <c r="G965" s="21"/>
      <c r="H965" s="21"/>
      <c r="I965" s="21"/>
      <c r="J965" s="21"/>
      <c r="K965" s="21"/>
      <c r="L965" s="21"/>
      <c r="M965" s="21"/>
      <c r="N965" s="150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21"/>
      <c r="AH965" s="21"/>
      <c r="AI965" s="21"/>
      <c r="AJ965" s="21"/>
      <c r="AK965" s="21"/>
      <c r="AL965" s="21"/>
    </row>
    <row r="966" ht="15.75" customHeight="1">
      <c r="A966" s="146"/>
      <c r="B966" s="147"/>
      <c r="C966" s="146"/>
      <c r="D966" s="148"/>
      <c r="E966" s="149"/>
      <c r="F966" s="149"/>
      <c r="G966" s="21"/>
      <c r="H966" s="21"/>
      <c r="I966" s="21"/>
      <c r="J966" s="21"/>
      <c r="K966" s="21"/>
      <c r="L966" s="21"/>
      <c r="M966" s="21"/>
      <c r="N966" s="150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  <c r="AG966" s="21"/>
      <c r="AH966" s="21"/>
      <c r="AI966" s="21"/>
      <c r="AJ966" s="21"/>
      <c r="AK966" s="21"/>
      <c r="AL966" s="21"/>
    </row>
    <row r="967" ht="15.75" customHeight="1">
      <c r="A967" s="146"/>
      <c r="B967" s="147"/>
      <c r="C967" s="146"/>
      <c r="D967" s="148"/>
      <c r="E967" s="149"/>
      <c r="F967" s="149"/>
      <c r="G967" s="21"/>
      <c r="H967" s="21"/>
      <c r="I967" s="21"/>
      <c r="J967" s="21"/>
      <c r="K967" s="21"/>
      <c r="L967" s="21"/>
      <c r="M967" s="21"/>
      <c r="N967" s="150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21"/>
      <c r="AH967" s="21"/>
      <c r="AI967" s="21"/>
      <c r="AJ967" s="21"/>
      <c r="AK967" s="21"/>
      <c r="AL967" s="21"/>
    </row>
    <row r="968" ht="15.75" customHeight="1">
      <c r="A968" s="146"/>
      <c r="B968" s="147"/>
      <c r="C968" s="146"/>
      <c r="D968" s="148"/>
      <c r="E968" s="149"/>
      <c r="F968" s="149"/>
      <c r="G968" s="21"/>
      <c r="H968" s="21"/>
      <c r="I968" s="21"/>
      <c r="J968" s="21"/>
      <c r="K968" s="21"/>
      <c r="L968" s="21"/>
      <c r="M968" s="21"/>
      <c r="N968" s="150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21"/>
      <c r="AH968" s="21"/>
      <c r="AI968" s="21"/>
      <c r="AJ968" s="21"/>
      <c r="AK968" s="21"/>
      <c r="AL968" s="21"/>
    </row>
    <row r="969" ht="15.75" customHeight="1">
      <c r="A969" s="146"/>
      <c r="B969" s="147"/>
      <c r="C969" s="146"/>
      <c r="D969" s="148"/>
      <c r="E969" s="149"/>
      <c r="F969" s="149"/>
      <c r="G969" s="21"/>
      <c r="H969" s="21"/>
      <c r="I969" s="21"/>
      <c r="J969" s="21"/>
      <c r="K969" s="21"/>
      <c r="L969" s="21"/>
      <c r="M969" s="21"/>
      <c r="N969" s="150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</row>
    <row r="970" ht="15.75" customHeight="1">
      <c r="A970" s="146"/>
      <c r="B970" s="147"/>
      <c r="C970" s="146"/>
      <c r="D970" s="148"/>
      <c r="E970" s="149"/>
      <c r="F970" s="149"/>
      <c r="G970" s="21"/>
      <c r="H970" s="21"/>
      <c r="I970" s="21"/>
      <c r="J970" s="21"/>
      <c r="K970" s="21"/>
      <c r="L970" s="21"/>
      <c r="M970" s="21"/>
      <c r="N970" s="150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1"/>
      <c r="AH970" s="21"/>
      <c r="AI970" s="21"/>
      <c r="AJ970" s="21"/>
      <c r="AK970" s="21"/>
      <c r="AL970" s="21"/>
    </row>
    <row r="971" ht="15.75" customHeight="1">
      <c r="A971" s="146"/>
      <c r="B971" s="147"/>
      <c r="C971" s="146"/>
      <c r="D971" s="148"/>
      <c r="E971" s="149"/>
      <c r="F971" s="149"/>
      <c r="G971" s="21"/>
      <c r="H971" s="21"/>
      <c r="I971" s="21"/>
      <c r="J971" s="21"/>
      <c r="K971" s="21"/>
      <c r="L971" s="21"/>
      <c r="M971" s="21"/>
      <c r="N971" s="150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21"/>
      <c r="AH971" s="21"/>
      <c r="AI971" s="21"/>
      <c r="AJ971" s="21"/>
      <c r="AK971" s="21"/>
      <c r="AL971" s="21"/>
    </row>
    <row r="972" ht="15.75" customHeight="1">
      <c r="A972" s="146"/>
      <c r="B972" s="147"/>
      <c r="C972" s="146"/>
      <c r="D972" s="148"/>
      <c r="E972" s="149"/>
      <c r="F972" s="149"/>
      <c r="G972" s="21"/>
      <c r="H972" s="21"/>
      <c r="I972" s="21"/>
      <c r="J972" s="21"/>
      <c r="K972" s="21"/>
      <c r="L972" s="21"/>
      <c r="M972" s="21"/>
      <c r="N972" s="150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1"/>
      <c r="AJ972" s="21"/>
      <c r="AK972" s="21"/>
      <c r="AL972" s="21"/>
    </row>
    <row r="973" ht="15.75" customHeight="1">
      <c r="A973" s="146"/>
      <c r="B973" s="147"/>
      <c r="C973" s="146"/>
      <c r="D973" s="148"/>
      <c r="E973" s="149"/>
      <c r="F973" s="149"/>
      <c r="G973" s="21"/>
      <c r="H973" s="21"/>
      <c r="I973" s="21"/>
      <c r="J973" s="21"/>
      <c r="K973" s="21"/>
      <c r="L973" s="21"/>
      <c r="M973" s="21"/>
      <c r="N973" s="150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21"/>
      <c r="AH973" s="21"/>
      <c r="AI973" s="21"/>
      <c r="AJ973" s="21"/>
      <c r="AK973" s="21"/>
      <c r="AL973" s="21"/>
    </row>
    <row r="974" ht="15.75" customHeight="1">
      <c r="A974" s="146"/>
      <c r="B974" s="147"/>
      <c r="C974" s="146"/>
      <c r="D974" s="148"/>
      <c r="E974" s="149"/>
      <c r="F974" s="149"/>
      <c r="G974" s="21"/>
      <c r="H974" s="21"/>
      <c r="I974" s="21"/>
      <c r="J974" s="21"/>
      <c r="K974" s="21"/>
      <c r="L974" s="21"/>
      <c r="M974" s="21"/>
      <c r="N974" s="150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1"/>
      <c r="AJ974" s="21"/>
      <c r="AK974" s="21"/>
      <c r="AL974" s="21"/>
    </row>
    <row r="975" ht="15.75" customHeight="1">
      <c r="A975" s="146"/>
      <c r="B975" s="147"/>
      <c r="C975" s="146"/>
      <c r="D975" s="148"/>
      <c r="E975" s="149"/>
      <c r="F975" s="149"/>
      <c r="G975" s="21"/>
      <c r="H975" s="21"/>
      <c r="I975" s="21"/>
      <c r="J975" s="21"/>
      <c r="K975" s="21"/>
      <c r="L975" s="21"/>
      <c r="M975" s="21"/>
      <c r="N975" s="150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21"/>
      <c r="AH975" s="21"/>
      <c r="AI975" s="21"/>
      <c r="AJ975" s="21"/>
      <c r="AK975" s="21"/>
      <c r="AL975" s="21"/>
    </row>
    <row r="976" ht="15.75" customHeight="1">
      <c r="A976" s="146"/>
      <c r="B976" s="147"/>
      <c r="C976" s="146"/>
      <c r="D976" s="148"/>
      <c r="E976" s="149"/>
      <c r="F976" s="149"/>
      <c r="G976" s="21"/>
      <c r="H976" s="21"/>
      <c r="I976" s="21"/>
      <c r="J976" s="21"/>
      <c r="K976" s="21"/>
      <c r="L976" s="21"/>
      <c r="M976" s="21"/>
      <c r="N976" s="150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1"/>
      <c r="AK976" s="21"/>
      <c r="AL976" s="21"/>
    </row>
    <row r="977" ht="15.75" customHeight="1">
      <c r="A977" s="146"/>
      <c r="B977" s="147"/>
      <c r="C977" s="146"/>
      <c r="D977" s="148"/>
      <c r="E977" s="149"/>
      <c r="F977" s="149"/>
      <c r="G977" s="21"/>
      <c r="H977" s="21"/>
      <c r="I977" s="21"/>
      <c r="J977" s="21"/>
      <c r="K977" s="21"/>
      <c r="L977" s="21"/>
      <c r="M977" s="21"/>
      <c r="N977" s="150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  <c r="AK977" s="21"/>
      <c r="AL977" s="21"/>
    </row>
    <row r="978" ht="15.75" customHeight="1">
      <c r="A978" s="146"/>
      <c r="B978" s="147"/>
      <c r="C978" s="146"/>
      <c r="D978" s="148"/>
      <c r="E978" s="149"/>
      <c r="F978" s="149"/>
      <c r="G978" s="21"/>
      <c r="H978" s="21"/>
      <c r="I978" s="21"/>
      <c r="J978" s="21"/>
      <c r="K978" s="21"/>
      <c r="L978" s="21"/>
      <c r="M978" s="21"/>
      <c r="N978" s="150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1"/>
      <c r="AK978" s="21"/>
      <c r="AL978" s="21"/>
    </row>
    <row r="979" ht="15.75" customHeight="1">
      <c r="A979" s="146"/>
      <c r="B979" s="147"/>
      <c r="C979" s="146"/>
      <c r="D979" s="148"/>
      <c r="E979" s="149"/>
      <c r="F979" s="149"/>
      <c r="G979" s="21"/>
      <c r="H979" s="21"/>
      <c r="I979" s="21"/>
      <c r="J979" s="21"/>
      <c r="K979" s="21"/>
      <c r="L979" s="21"/>
      <c r="M979" s="21"/>
      <c r="N979" s="150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21"/>
      <c r="AH979" s="21"/>
      <c r="AI979" s="21"/>
      <c r="AJ979" s="21"/>
      <c r="AK979" s="21"/>
      <c r="AL979" s="21"/>
    </row>
    <row r="980" ht="15.75" customHeight="1">
      <c r="A980" s="146"/>
      <c r="B980" s="147"/>
      <c r="C980" s="146"/>
      <c r="D980" s="148"/>
      <c r="E980" s="149"/>
      <c r="F980" s="149"/>
      <c r="G980" s="21"/>
      <c r="H980" s="21"/>
      <c r="I980" s="21"/>
      <c r="J980" s="21"/>
      <c r="K980" s="21"/>
      <c r="L980" s="21"/>
      <c r="M980" s="21"/>
      <c r="N980" s="150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21"/>
      <c r="AH980" s="21"/>
      <c r="AI980" s="21"/>
      <c r="AJ980" s="21"/>
      <c r="AK980" s="21"/>
      <c r="AL980" s="21"/>
    </row>
    <row r="981" ht="15.75" customHeight="1">
      <c r="A981" s="146"/>
      <c r="B981" s="147"/>
      <c r="C981" s="146"/>
      <c r="D981" s="148"/>
      <c r="E981" s="149"/>
      <c r="F981" s="149"/>
      <c r="G981" s="21"/>
      <c r="H981" s="21"/>
      <c r="I981" s="21"/>
      <c r="J981" s="21"/>
      <c r="K981" s="21"/>
      <c r="L981" s="21"/>
      <c r="M981" s="21"/>
      <c r="N981" s="150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21"/>
      <c r="AH981" s="21"/>
      <c r="AI981" s="21"/>
      <c r="AJ981" s="21"/>
      <c r="AK981" s="21"/>
      <c r="AL981" s="21"/>
    </row>
    <row r="982" ht="15.75" customHeight="1">
      <c r="A982" s="146"/>
      <c r="B982" s="147"/>
      <c r="C982" s="146"/>
      <c r="D982" s="148"/>
      <c r="E982" s="149"/>
      <c r="F982" s="149"/>
      <c r="G982" s="21"/>
      <c r="H982" s="21"/>
      <c r="I982" s="21"/>
      <c r="J982" s="21"/>
      <c r="K982" s="21"/>
      <c r="L982" s="21"/>
      <c r="M982" s="21"/>
      <c r="N982" s="150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1"/>
      <c r="AK982" s="21"/>
      <c r="AL982" s="21"/>
    </row>
    <row r="983" ht="15.75" customHeight="1">
      <c r="A983" s="146"/>
      <c r="B983" s="147"/>
      <c r="C983" s="146"/>
      <c r="D983" s="148"/>
      <c r="E983" s="149"/>
      <c r="F983" s="149"/>
      <c r="G983" s="21"/>
      <c r="H983" s="21"/>
      <c r="I983" s="21"/>
      <c r="J983" s="21"/>
      <c r="K983" s="21"/>
      <c r="L983" s="21"/>
      <c r="M983" s="21"/>
      <c r="N983" s="150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  <c r="AK983" s="21"/>
      <c r="AL983" s="21"/>
    </row>
    <row r="984" ht="15.75" customHeight="1">
      <c r="A984" s="146"/>
      <c r="B984" s="147"/>
      <c r="C984" s="146"/>
      <c r="D984" s="148"/>
      <c r="E984" s="149"/>
      <c r="F984" s="149"/>
      <c r="G984" s="21"/>
      <c r="H984" s="21"/>
      <c r="I984" s="21"/>
      <c r="J984" s="21"/>
      <c r="K984" s="21"/>
      <c r="L984" s="21"/>
      <c r="M984" s="21"/>
      <c r="N984" s="150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1"/>
      <c r="AK984" s="21"/>
      <c r="AL984" s="21"/>
    </row>
    <row r="985" ht="15.75" customHeight="1">
      <c r="A985" s="146"/>
      <c r="B985" s="147"/>
      <c r="C985" s="146"/>
      <c r="D985" s="148"/>
      <c r="E985" s="149"/>
      <c r="F985" s="149"/>
      <c r="G985" s="21"/>
      <c r="H985" s="21"/>
      <c r="I985" s="21"/>
      <c r="J985" s="21"/>
      <c r="K985" s="21"/>
      <c r="L985" s="21"/>
      <c r="M985" s="21"/>
      <c r="N985" s="150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1"/>
      <c r="AK985" s="21"/>
      <c r="AL985" s="21"/>
    </row>
    <row r="986" ht="15.75" customHeight="1">
      <c r="A986" s="146"/>
      <c r="B986" s="147"/>
      <c r="C986" s="146"/>
      <c r="D986" s="148"/>
      <c r="E986" s="149"/>
      <c r="F986" s="149"/>
      <c r="G986" s="21"/>
      <c r="H986" s="21"/>
      <c r="I986" s="21"/>
      <c r="J986" s="21"/>
      <c r="K986" s="21"/>
      <c r="L986" s="21"/>
      <c r="M986" s="21"/>
      <c r="N986" s="150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21"/>
      <c r="AH986" s="21"/>
      <c r="AI986" s="21"/>
      <c r="AJ986" s="21"/>
      <c r="AK986" s="21"/>
      <c r="AL986" s="21"/>
    </row>
    <row r="987" ht="15.75" customHeight="1">
      <c r="A987" s="146"/>
      <c r="B987" s="147"/>
      <c r="C987" s="146"/>
      <c r="D987" s="148"/>
      <c r="E987" s="149"/>
      <c r="F987" s="149"/>
      <c r="G987" s="21"/>
      <c r="H987" s="21"/>
      <c r="I987" s="21"/>
      <c r="J987" s="21"/>
      <c r="K987" s="21"/>
      <c r="L987" s="21"/>
      <c r="M987" s="21"/>
      <c r="N987" s="150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  <c r="AD987" s="21"/>
      <c r="AE987" s="21"/>
      <c r="AF987" s="21"/>
      <c r="AG987" s="21"/>
      <c r="AH987" s="21"/>
      <c r="AI987" s="21"/>
      <c r="AJ987" s="21"/>
      <c r="AK987" s="21"/>
      <c r="AL987" s="21"/>
    </row>
    <row r="988" ht="15.75" customHeight="1">
      <c r="A988" s="146"/>
      <c r="B988" s="147"/>
      <c r="C988" s="146"/>
      <c r="D988" s="148"/>
      <c r="E988" s="149"/>
      <c r="F988" s="149"/>
      <c r="G988" s="21"/>
      <c r="H988" s="21"/>
      <c r="I988" s="21"/>
      <c r="J988" s="21"/>
      <c r="K988" s="21"/>
      <c r="L988" s="21"/>
      <c r="M988" s="21"/>
      <c r="N988" s="150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  <c r="AG988" s="21"/>
      <c r="AH988" s="21"/>
      <c r="AI988" s="21"/>
      <c r="AJ988" s="21"/>
      <c r="AK988" s="21"/>
      <c r="AL988" s="21"/>
    </row>
    <row r="989" ht="15.75" customHeight="1">
      <c r="A989" s="146"/>
      <c r="B989" s="147"/>
      <c r="C989" s="146"/>
      <c r="D989" s="148"/>
      <c r="E989" s="149"/>
      <c r="F989" s="149"/>
      <c r="G989" s="21"/>
      <c r="H989" s="21"/>
      <c r="I989" s="21"/>
      <c r="J989" s="21"/>
      <c r="K989" s="21"/>
      <c r="L989" s="21"/>
      <c r="M989" s="21"/>
      <c r="N989" s="150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  <c r="AE989" s="21"/>
      <c r="AF989" s="21"/>
      <c r="AG989" s="21"/>
      <c r="AH989" s="21"/>
      <c r="AI989" s="21"/>
      <c r="AJ989" s="21"/>
      <c r="AK989" s="21"/>
      <c r="AL989" s="21"/>
    </row>
    <row r="990" ht="15.75" customHeight="1">
      <c r="A990" s="146"/>
      <c r="B990" s="147"/>
      <c r="C990" s="146"/>
      <c r="D990" s="148"/>
      <c r="E990" s="149"/>
      <c r="F990" s="149"/>
      <c r="G990" s="21"/>
      <c r="H990" s="21"/>
      <c r="I990" s="21"/>
      <c r="J990" s="21"/>
      <c r="K990" s="21"/>
      <c r="L990" s="21"/>
      <c r="M990" s="21"/>
      <c r="N990" s="150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  <c r="AG990" s="21"/>
      <c r="AH990" s="21"/>
      <c r="AI990" s="21"/>
      <c r="AJ990" s="21"/>
      <c r="AK990" s="21"/>
      <c r="AL990" s="21"/>
    </row>
    <row r="991" ht="15.75" customHeight="1">
      <c r="A991" s="146"/>
      <c r="B991" s="147"/>
      <c r="C991" s="146"/>
      <c r="D991" s="148"/>
      <c r="E991" s="149"/>
      <c r="F991" s="149"/>
      <c r="G991" s="21"/>
      <c r="H991" s="21"/>
      <c r="I991" s="21"/>
      <c r="J991" s="21"/>
      <c r="K991" s="21"/>
      <c r="L991" s="21"/>
      <c r="M991" s="21"/>
      <c r="N991" s="150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  <c r="AD991" s="21"/>
      <c r="AE991" s="21"/>
      <c r="AF991" s="21"/>
      <c r="AG991" s="21"/>
      <c r="AH991" s="21"/>
      <c r="AI991" s="21"/>
      <c r="AJ991" s="21"/>
      <c r="AK991" s="21"/>
      <c r="AL991" s="21"/>
    </row>
    <row r="992" ht="15.75" customHeight="1">
      <c r="A992" s="146"/>
      <c r="B992" s="147"/>
      <c r="C992" s="146"/>
      <c r="D992" s="148"/>
      <c r="E992" s="149"/>
      <c r="F992" s="149"/>
      <c r="G992" s="21"/>
      <c r="H992" s="21"/>
      <c r="I992" s="21"/>
      <c r="J992" s="21"/>
      <c r="K992" s="21"/>
      <c r="L992" s="21"/>
      <c r="M992" s="21"/>
      <c r="N992" s="150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21"/>
      <c r="AH992" s="21"/>
      <c r="AI992" s="21"/>
      <c r="AJ992" s="21"/>
      <c r="AK992" s="21"/>
      <c r="AL992" s="21"/>
    </row>
    <row r="993" ht="15.75" customHeight="1">
      <c r="A993" s="146"/>
      <c r="B993" s="147"/>
      <c r="C993" s="146"/>
      <c r="D993" s="148"/>
      <c r="E993" s="149"/>
      <c r="F993" s="149"/>
      <c r="G993" s="21"/>
      <c r="H993" s="21"/>
      <c r="I993" s="21"/>
      <c r="J993" s="21"/>
      <c r="K993" s="21"/>
      <c r="L993" s="21"/>
      <c r="M993" s="21"/>
      <c r="N993" s="150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  <c r="AE993" s="21"/>
      <c r="AF993" s="21"/>
      <c r="AG993" s="21"/>
      <c r="AH993" s="21"/>
      <c r="AI993" s="21"/>
      <c r="AJ993" s="21"/>
      <c r="AK993" s="21"/>
      <c r="AL993" s="21"/>
    </row>
    <row r="994" ht="15.75" customHeight="1">
      <c r="A994" s="146"/>
      <c r="B994" s="147"/>
      <c r="C994" s="146"/>
      <c r="D994" s="148"/>
      <c r="E994" s="149"/>
      <c r="F994" s="149"/>
      <c r="G994" s="21"/>
      <c r="H994" s="21"/>
      <c r="I994" s="21"/>
      <c r="J994" s="21"/>
      <c r="K994" s="21"/>
      <c r="L994" s="21"/>
      <c r="M994" s="21"/>
      <c r="N994" s="150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21"/>
      <c r="AH994" s="21"/>
      <c r="AI994" s="21"/>
      <c r="AJ994" s="21"/>
      <c r="AK994" s="21"/>
      <c r="AL994" s="21"/>
    </row>
    <row r="995" ht="15.75" customHeight="1">
      <c r="A995" s="146"/>
      <c r="B995" s="147"/>
      <c r="C995" s="146"/>
      <c r="D995" s="148"/>
      <c r="E995" s="149"/>
      <c r="F995" s="149"/>
      <c r="G995" s="21"/>
      <c r="H995" s="21"/>
      <c r="I995" s="21"/>
      <c r="J995" s="21"/>
      <c r="K995" s="21"/>
      <c r="L995" s="21"/>
      <c r="M995" s="21"/>
      <c r="N995" s="150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  <c r="AE995" s="21"/>
      <c r="AF995" s="21"/>
      <c r="AG995" s="21"/>
      <c r="AH995" s="21"/>
      <c r="AI995" s="21"/>
      <c r="AJ995" s="21"/>
      <c r="AK995" s="21"/>
      <c r="AL995" s="21"/>
    </row>
    <row r="996" ht="15.75" customHeight="1">
      <c r="A996" s="146"/>
      <c r="B996" s="147"/>
      <c r="C996" s="146"/>
      <c r="D996" s="148"/>
      <c r="E996" s="149"/>
      <c r="F996" s="149"/>
      <c r="G996" s="21"/>
      <c r="H996" s="21"/>
      <c r="I996" s="21"/>
      <c r="J996" s="21"/>
      <c r="K996" s="21"/>
      <c r="L996" s="21"/>
      <c r="M996" s="21"/>
      <c r="N996" s="150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  <c r="AG996" s="21"/>
      <c r="AH996" s="21"/>
      <c r="AI996" s="21"/>
      <c r="AJ996" s="21"/>
      <c r="AK996" s="21"/>
      <c r="AL996" s="21"/>
    </row>
    <row r="997" ht="15.75" customHeight="1">
      <c r="A997" s="146"/>
      <c r="B997" s="147"/>
      <c r="C997" s="146"/>
      <c r="D997" s="148"/>
      <c r="E997" s="149"/>
      <c r="F997" s="149"/>
      <c r="G997" s="21"/>
      <c r="H997" s="21"/>
      <c r="I997" s="21"/>
      <c r="J997" s="21"/>
      <c r="K997" s="21"/>
      <c r="L997" s="21"/>
      <c r="M997" s="21"/>
      <c r="N997" s="150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  <c r="AK997" s="21"/>
      <c r="AL997" s="21"/>
    </row>
    <row r="998" ht="15.75" customHeight="1">
      <c r="A998" s="146"/>
      <c r="B998" s="147"/>
      <c r="C998" s="146"/>
      <c r="D998" s="148"/>
      <c r="E998" s="149"/>
      <c r="F998" s="149"/>
      <c r="G998" s="21"/>
      <c r="H998" s="21"/>
      <c r="I998" s="21"/>
      <c r="J998" s="21"/>
      <c r="K998" s="21"/>
      <c r="L998" s="21"/>
      <c r="M998" s="21"/>
      <c r="N998" s="150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1"/>
      <c r="AK998" s="21"/>
      <c r="AL998" s="21"/>
    </row>
    <row r="999" ht="15.75" customHeight="1">
      <c r="A999" s="146"/>
      <c r="B999" s="147"/>
      <c r="C999" s="146"/>
      <c r="D999" s="148"/>
      <c r="E999" s="149"/>
      <c r="F999" s="149"/>
      <c r="G999" s="21"/>
      <c r="H999" s="21"/>
      <c r="I999" s="21"/>
      <c r="J999" s="21"/>
      <c r="K999" s="21"/>
      <c r="L999" s="21"/>
      <c r="M999" s="21"/>
      <c r="N999" s="150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1"/>
      <c r="AI999" s="21"/>
      <c r="AJ999" s="21"/>
      <c r="AK999" s="21"/>
      <c r="AL999" s="21"/>
    </row>
    <row r="1000" ht="15.75" customHeight="1">
      <c r="A1000" s="146"/>
      <c r="B1000" s="147"/>
      <c r="C1000" s="146"/>
      <c r="D1000" s="148"/>
      <c r="E1000" s="149"/>
      <c r="F1000" s="149"/>
      <c r="G1000" s="21"/>
      <c r="H1000" s="21"/>
      <c r="I1000" s="21"/>
      <c r="J1000" s="21"/>
      <c r="K1000" s="21"/>
      <c r="L1000" s="21"/>
      <c r="M1000" s="21"/>
      <c r="N1000" s="150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21"/>
      <c r="AH1000" s="21"/>
      <c r="AI1000" s="21"/>
      <c r="AJ1000" s="21"/>
      <c r="AK1000" s="21"/>
      <c r="AL1000" s="21"/>
    </row>
    <row r="1001" ht="15.75" customHeight="1">
      <c r="A1001" s="146"/>
      <c r="B1001" s="147"/>
      <c r="C1001" s="146"/>
      <c r="D1001" s="148"/>
      <c r="E1001" s="149"/>
      <c r="F1001" s="149"/>
      <c r="G1001" s="21"/>
      <c r="H1001" s="21"/>
      <c r="I1001" s="21"/>
      <c r="J1001" s="21"/>
      <c r="K1001" s="21"/>
      <c r="L1001" s="21"/>
      <c r="M1001" s="21"/>
      <c r="N1001" s="150"/>
      <c r="O1001" s="21"/>
      <c r="P1001" s="21"/>
      <c r="Q1001" s="21"/>
      <c r="R1001" s="21"/>
      <c r="S1001" s="21"/>
      <c r="T1001" s="21"/>
      <c r="U1001" s="21"/>
      <c r="V1001" s="21"/>
      <c r="W1001" s="21"/>
      <c r="X1001" s="21"/>
      <c r="Y1001" s="21"/>
      <c r="Z1001" s="21"/>
      <c r="AA1001" s="21"/>
      <c r="AB1001" s="21"/>
      <c r="AC1001" s="21"/>
      <c r="AD1001" s="21"/>
      <c r="AE1001" s="21"/>
      <c r="AF1001" s="21"/>
      <c r="AG1001" s="21"/>
      <c r="AH1001" s="21"/>
      <c r="AI1001" s="21"/>
      <c r="AJ1001" s="21"/>
      <c r="AK1001" s="21"/>
      <c r="AL1001" s="21"/>
    </row>
    <row r="1002" ht="15.75" customHeight="1">
      <c r="A1002" s="146"/>
      <c r="B1002" s="147"/>
      <c r="C1002" s="146"/>
      <c r="D1002" s="148"/>
      <c r="E1002" s="149"/>
      <c r="F1002" s="149"/>
      <c r="G1002" s="21"/>
      <c r="H1002" s="21"/>
      <c r="I1002" s="21"/>
      <c r="J1002" s="21"/>
      <c r="K1002" s="21"/>
      <c r="L1002" s="21"/>
      <c r="M1002" s="21"/>
      <c r="N1002" s="150"/>
      <c r="O1002" s="21"/>
      <c r="P1002" s="21"/>
      <c r="Q1002" s="21"/>
      <c r="R1002" s="21"/>
      <c r="S1002" s="21"/>
      <c r="T1002" s="21"/>
      <c r="U1002" s="21"/>
      <c r="V1002" s="21"/>
      <c r="W1002" s="21"/>
      <c r="X1002" s="21"/>
      <c r="Y1002" s="21"/>
      <c r="Z1002" s="21"/>
      <c r="AA1002" s="21"/>
      <c r="AB1002" s="21"/>
      <c r="AC1002" s="21"/>
      <c r="AD1002" s="21"/>
      <c r="AE1002" s="21"/>
      <c r="AF1002" s="21"/>
      <c r="AG1002" s="21"/>
      <c r="AH1002" s="21"/>
      <c r="AI1002" s="21"/>
      <c r="AJ1002" s="21"/>
      <c r="AK1002" s="21"/>
      <c r="AL1002" s="21"/>
    </row>
    <row r="1003" ht="15.75" customHeight="1">
      <c r="A1003" s="146"/>
      <c r="B1003" s="147"/>
      <c r="C1003" s="146"/>
      <c r="D1003" s="148"/>
      <c r="E1003" s="149"/>
      <c r="F1003" s="149"/>
      <c r="G1003" s="21"/>
      <c r="H1003" s="21"/>
      <c r="I1003" s="21"/>
      <c r="J1003" s="21"/>
      <c r="K1003" s="21"/>
      <c r="L1003" s="21"/>
      <c r="M1003" s="21"/>
      <c r="N1003" s="150"/>
      <c r="O1003" s="21"/>
      <c r="P1003" s="21"/>
      <c r="Q1003" s="21"/>
      <c r="R1003" s="21"/>
      <c r="S1003" s="21"/>
      <c r="T1003" s="21"/>
      <c r="U1003" s="21"/>
      <c r="V1003" s="21"/>
      <c r="W1003" s="21"/>
      <c r="X1003" s="21"/>
      <c r="Y1003" s="21"/>
      <c r="Z1003" s="21"/>
      <c r="AA1003" s="21"/>
      <c r="AB1003" s="21"/>
      <c r="AC1003" s="21"/>
      <c r="AD1003" s="21"/>
      <c r="AE1003" s="21"/>
      <c r="AF1003" s="21"/>
      <c r="AG1003" s="21"/>
      <c r="AH1003" s="21"/>
      <c r="AI1003" s="21"/>
      <c r="AJ1003" s="21"/>
      <c r="AK1003" s="21"/>
      <c r="AL1003" s="21"/>
    </row>
    <row r="1004" ht="15.75" customHeight="1">
      <c r="A1004" s="146"/>
      <c r="B1004" s="147"/>
      <c r="C1004" s="146"/>
      <c r="D1004" s="148"/>
      <c r="E1004" s="149"/>
      <c r="F1004" s="149"/>
      <c r="G1004" s="21"/>
      <c r="H1004" s="21"/>
      <c r="I1004" s="21"/>
      <c r="J1004" s="21"/>
      <c r="K1004" s="21"/>
      <c r="L1004" s="21"/>
      <c r="M1004" s="21"/>
      <c r="N1004" s="150"/>
      <c r="O1004" s="21"/>
      <c r="P1004" s="21"/>
      <c r="Q1004" s="21"/>
      <c r="R1004" s="21"/>
      <c r="S1004" s="21"/>
      <c r="T1004" s="21"/>
      <c r="U1004" s="21"/>
      <c r="V1004" s="21"/>
      <c r="W1004" s="21"/>
      <c r="X1004" s="21"/>
      <c r="Y1004" s="21"/>
      <c r="Z1004" s="21"/>
      <c r="AA1004" s="21"/>
      <c r="AB1004" s="21"/>
      <c r="AC1004" s="21"/>
      <c r="AD1004" s="21"/>
      <c r="AE1004" s="21"/>
      <c r="AF1004" s="21"/>
      <c r="AG1004" s="21"/>
      <c r="AH1004" s="21"/>
      <c r="AI1004" s="21"/>
      <c r="AJ1004" s="21"/>
      <c r="AK1004" s="21"/>
      <c r="AL1004" s="21"/>
    </row>
    <row r="1005" ht="15.75" customHeight="1">
      <c r="A1005" s="146"/>
      <c r="B1005" s="147"/>
      <c r="C1005" s="146"/>
      <c r="D1005" s="148"/>
      <c r="E1005" s="149"/>
      <c r="F1005" s="149"/>
      <c r="G1005" s="21"/>
      <c r="H1005" s="21"/>
      <c r="I1005" s="21"/>
      <c r="J1005" s="21"/>
      <c r="K1005" s="21"/>
      <c r="L1005" s="21"/>
      <c r="M1005" s="21"/>
      <c r="N1005" s="150"/>
      <c r="O1005" s="21"/>
      <c r="P1005" s="21"/>
      <c r="Q1005" s="21"/>
      <c r="R1005" s="21"/>
      <c r="S1005" s="21"/>
      <c r="T1005" s="21"/>
      <c r="U1005" s="21"/>
      <c r="V1005" s="21"/>
      <c r="W1005" s="21"/>
      <c r="X1005" s="21"/>
      <c r="Y1005" s="21"/>
      <c r="Z1005" s="21"/>
      <c r="AA1005" s="21"/>
      <c r="AB1005" s="21"/>
      <c r="AC1005" s="21"/>
      <c r="AD1005" s="21"/>
      <c r="AE1005" s="21"/>
      <c r="AF1005" s="21"/>
      <c r="AG1005" s="21"/>
      <c r="AH1005" s="21"/>
      <c r="AI1005" s="21"/>
      <c r="AJ1005" s="21"/>
      <c r="AK1005" s="21"/>
      <c r="AL1005" s="21"/>
    </row>
    <row r="1006" ht="15.75" customHeight="1">
      <c r="A1006" s="146"/>
      <c r="B1006" s="147"/>
      <c r="C1006" s="146"/>
      <c r="D1006" s="148"/>
      <c r="E1006" s="149"/>
      <c r="F1006" s="149"/>
      <c r="G1006" s="21"/>
      <c r="H1006" s="21"/>
      <c r="I1006" s="21"/>
      <c r="J1006" s="21"/>
      <c r="K1006" s="21"/>
      <c r="L1006" s="21"/>
      <c r="M1006" s="21"/>
      <c r="N1006" s="150"/>
      <c r="O1006" s="21"/>
      <c r="P1006" s="21"/>
      <c r="Q1006" s="21"/>
      <c r="R1006" s="21"/>
      <c r="S1006" s="21"/>
      <c r="T1006" s="21"/>
      <c r="U1006" s="21"/>
      <c r="V1006" s="21"/>
      <c r="W1006" s="21"/>
      <c r="X1006" s="21"/>
      <c r="Y1006" s="21"/>
      <c r="Z1006" s="21"/>
      <c r="AA1006" s="21"/>
      <c r="AB1006" s="21"/>
      <c r="AC1006" s="21"/>
      <c r="AD1006" s="21"/>
      <c r="AE1006" s="21"/>
      <c r="AF1006" s="21"/>
      <c r="AG1006" s="21"/>
      <c r="AH1006" s="21"/>
      <c r="AI1006" s="21"/>
      <c r="AJ1006" s="21"/>
      <c r="AK1006" s="21"/>
      <c r="AL1006" s="21"/>
    </row>
    <row r="1007" ht="15.75" customHeight="1">
      <c r="A1007" s="146"/>
      <c r="B1007" s="147"/>
      <c r="C1007" s="146"/>
      <c r="D1007" s="148"/>
      <c r="E1007" s="149"/>
      <c r="F1007" s="149"/>
      <c r="G1007" s="21"/>
      <c r="H1007" s="21"/>
      <c r="I1007" s="21"/>
      <c r="J1007" s="21"/>
      <c r="K1007" s="21"/>
      <c r="L1007" s="21"/>
      <c r="M1007" s="21"/>
      <c r="N1007" s="150"/>
      <c r="O1007" s="21"/>
      <c r="P1007" s="21"/>
      <c r="Q1007" s="21"/>
      <c r="R1007" s="21"/>
      <c r="S1007" s="21"/>
      <c r="T1007" s="21"/>
      <c r="U1007" s="21"/>
      <c r="V1007" s="21"/>
      <c r="W1007" s="21"/>
      <c r="X1007" s="21"/>
      <c r="Y1007" s="21"/>
      <c r="Z1007" s="21"/>
      <c r="AA1007" s="21"/>
      <c r="AB1007" s="21"/>
      <c r="AC1007" s="21"/>
      <c r="AD1007" s="21"/>
      <c r="AE1007" s="21"/>
      <c r="AF1007" s="21"/>
      <c r="AG1007" s="21"/>
      <c r="AH1007" s="21"/>
      <c r="AI1007" s="21"/>
      <c r="AJ1007" s="21"/>
      <c r="AK1007" s="21"/>
      <c r="AL1007" s="21"/>
    </row>
    <row r="1008" ht="15.75" customHeight="1">
      <c r="A1008" s="146"/>
      <c r="B1008" s="147"/>
      <c r="C1008" s="146"/>
      <c r="D1008" s="148"/>
      <c r="E1008" s="149"/>
      <c r="F1008" s="149"/>
      <c r="G1008" s="21"/>
      <c r="H1008" s="21"/>
      <c r="I1008" s="21"/>
      <c r="J1008" s="21"/>
      <c r="K1008" s="21"/>
      <c r="L1008" s="21"/>
      <c r="M1008" s="21"/>
      <c r="N1008" s="150"/>
      <c r="O1008" s="21"/>
      <c r="P1008" s="21"/>
      <c r="Q1008" s="21"/>
      <c r="R1008" s="21"/>
      <c r="S1008" s="21"/>
      <c r="T1008" s="21"/>
      <c r="U1008" s="21"/>
      <c r="V1008" s="21"/>
      <c r="W1008" s="21"/>
      <c r="X1008" s="21"/>
      <c r="Y1008" s="21"/>
      <c r="Z1008" s="21"/>
      <c r="AA1008" s="21"/>
      <c r="AB1008" s="21"/>
      <c r="AC1008" s="21"/>
      <c r="AD1008" s="21"/>
      <c r="AE1008" s="21"/>
      <c r="AF1008" s="21"/>
      <c r="AG1008" s="21"/>
      <c r="AH1008" s="21"/>
      <c r="AI1008" s="21"/>
      <c r="AJ1008" s="21"/>
      <c r="AK1008" s="21"/>
      <c r="AL1008" s="21"/>
    </row>
    <row r="1009" ht="15.75" customHeight="1">
      <c r="A1009" s="146"/>
      <c r="B1009" s="147"/>
      <c r="C1009" s="146"/>
      <c r="D1009" s="148"/>
      <c r="E1009" s="149"/>
      <c r="F1009" s="149"/>
      <c r="G1009" s="21"/>
      <c r="H1009" s="21"/>
      <c r="I1009" s="21"/>
      <c r="J1009" s="21"/>
      <c r="K1009" s="21"/>
      <c r="L1009" s="21"/>
      <c r="M1009" s="21"/>
      <c r="N1009" s="150"/>
      <c r="O1009" s="21"/>
      <c r="P1009" s="21"/>
      <c r="Q1009" s="21"/>
      <c r="R1009" s="21"/>
      <c r="S1009" s="21"/>
      <c r="T1009" s="21"/>
      <c r="U1009" s="21"/>
      <c r="V1009" s="21"/>
      <c r="W1009" s="21"/>
      <c r="X1009" s="21"/>
      <c r="Y1009" s="21"/>
      <c r="Z1009" s="21"/>
      <c r="AA1009" s="21"/>
      <c r="AB1009" s="21"/>
      <c r="AC1009" s="21"/>
      <c r="AD1009" s="21"/>
      <c r="AE1009" s="21"/>
      <c r="AF1009" s="21"/>
      <c r="AG1009" s="21"/>
      <c r="AH1009" s="21"/>
      <c r="AI1009" s="21"/>
      <c r="AJ1009" s="21"/>
      <c r="AK1009" s="21"/>
      <c r="AL1009" s="21"/>
    </row>
    <row r="1010" ht="15.75" customHeight="1">
      <c r="A1010" s="146"/>
      <c r="B1010" s="147"/>
      <c r="C1010" s="146"/>
      <c r="D1010" s="148"/>
      <c r="E1010" s="149"/>
      <c r="F1010" s="149"/>
      <c r="G1010" s="21"/>
      <c r="H1010" s="21"/>
      <c r="I1010" s="21"/>
      <c r="J1010" s="21"/>
      <c r="K1010" s="21"/>
      <c r="L1010" s="21"/>
      <c r="M1010" s="21"/>
      <c r="N1010" s="150"/>
      <c r="O1010" s="21"/>
      <c r="P1010" s="21"/>
      <c r="Q1010" s="21"/>
      <c r="R1010" s="21"/>
      <c r="S1010" s="21"/>
      <c r="T1010" s="21"/>
      <c r="U1010" s="21"/>
      <c r="V1010" s="21"/>
      <c r="W1010" s="21"/>
      <c r="X1010" s="21"/>
      <c r="Y1010" s="21"/>
      <c r="Z1010" s="21"/>
      <c r="AA1010" s="21"/>
      <c r="AB1010" s="21"/>
      <c r="AC1010" s="21"/>
      <c r="AD1010" s="21"/>
      <c r="AE1010" s="21"/>
      <c r="AF1010" s="21"/>
      <c r="AG1010" s="21"/>
      <c r="AH1010" s="21"/>
      <c r="AI1010" s="21"/>
      <c r="AJ1010" s="21"/>
      <c r="AK1010" s="21"/>
      <c r="AL1010" s="21"/>
    </row>
    <row r="1011" ht="15.75" customHeight="1">
      <c r="A1011" s="146"/>
      <c r="B1011" s="147"/>
      <c r="C1011" s="146"/>
      <c r="D1011" s="148"/>
      <c r="E1011" s="149"/>
      <c r="F1011" s="149"/>
      <c r="G1011" s="21"/>
      <c r="H1011" s="21"/>
      <c r="I1011" s="21"/>
      <c r="J1011" s="21"/>
      <c r="K1011" s="21"/>
      <c r="L1011" s="21"/>
      <c r="M1011" s="21"/>
      <c r="N1011" s="150"/>
      <c r="O1011" s="21"/>
      <c r="P1011" s="21"/>
      <c r="Q1011" s="21"/>
      <c r="R1011" s="21"/>
      <c r="S1011" s="21"/>
      <c r="T1011" s="21"/>
      <c r="U1011" s="21"/>
      <c r="V1011" s="21"/>
      <c r="W1011" s="21"/>
      <c r="X1011" s="21"/>
      <c r="Y1011" s="21"/>
      <c r="Z1011" s="21"/>
      <c r="AA1011" s="21"/>
      <c r="AB1011" s="21"/>
      <c r="AC1011" s="21"/>
      <c r="AD1011" s="21"/>
      <c r="AE1011" s="21"/>
      <c r="AF1011" s="21"/>
      <c r="AG1011" s="21"/>
      <c r="AH1011" s="21"/>
      <c r="AI1011" s="21"/>
      <c r="AJ1011" s="21"/>
      <c r="AK1011" s="21"/>
      <c r="AL1011" s="21"/>
    </row>
    <row r="1012" ht="15.75" customHeight="1">
      <c r="A1012" s="146"/>
      <c r="B1012" s="147"/>
      <c r="C1012" s="146"/>
      <c r="D1012" s="148"/>
      <c r="E1012" s="149"/>
      <c r="F1012" s="149"/>
      <c r="G1012" s="21"/>
      <c r="H1012" s="21"/>
      <c r="I1012" s="21"/>
      <c r="J1012" s="21"/>
      <c r="K1012" s="21"/>
      <c r="L1012" s="21"/>
      <c r="M1012" s="21"/>
      <c r="N1012" s="150"/>
      <c r="O1012" s="21"/>
      <c r="P1012" s="21"/>
      <c r="Q1012" s="21"/>
      <c r="R1012" s="21"/>
      <c r="S1012" s="21"/>
      <c r="T1012" s="21"/>
      <c r="U1012" s="21"/>
      <c r="V1012" s="21"/>
      <c r="W1012" s="21"/>
      <c r="X1012" s="21"/>
      <c r="Y1012" s="21"/>
      <c r="Z1012" s="21"/>
      <c r="AA1012" s="21"/>
      <c r="AB1012" s="21"/>
      <c r="AC1012" s="21"/>
      <c r="AD1012" s="21"/>
      <c r="AE1012" s="21"/>
      <c r="AF1012" s="21"/>
      <c r="AG1012" s="21"/>
      <c r="AH1012" s="21"/>
      <c r="AI1012" s="21"/>
      <c r="AJ1012" s="21"/>
      <c r="AK1012" s="21"/>
      <c r="AL1012" s="21"/>
    </row>
    <row r="1013" ht="15.75" customHeight="1">
      <c r="A1013" s="146"/>
      <c r="B1013" s="147"/>
      <c r="C1013" s="146"/>
      <c r="D1013" s="148"/>
      <c r="E1013" s="149"/>
      <c r="F1013" s="149"/>
      <c r="G1013" s="21"/>
      <c r="H1013" s="21"/>
      <c r="I1013" s="21"/>
      <c r="J1013" s="21"/>
      <c r="K1013" s="21"/>
      <c r="L1013" s="21"/>
      <c r="M1013" s="21"/>
      <c r="N1013" s="150"/>
      <c r="O1013" s="21"/>
      <c r="P1013" s="21"/>
      <c r="Q1013" s="21"/>
      <c r="R1013" s="21"/>
      <c r="S1013" s="21"/>
      <c r="T1013" s="21"/>
      <c r="U1013" s="21"/>
      <c r="V1013" s="21"/>
      <c r="W1013" s="21"/>
      <c r="X1013" s="21"/>
      <c r="Y1013" s="21"/>
      <c r="Z1013" s="21"/>
      <c r="AA1013" s="21"/>
      <c r="AB1013" s="21"/>
      <c r="AC1013" s="21"/>
      <c r="AD1013" s="21"/>
      <c r="AE1013" s="21"/>
      <c r="AF1013" s="21"/>
      <c r="AG1013" s="21"/>
      <c r="AH1013" s="21"/>
      <c r="AI1013" s="21"/>
      <c r="AJ1013" s="21"/>
      <c r="AK1013" s="21"/>
      <c r="AL1013" s="21"/>
    </row>
    <row r="1014" ht="15.75" customHeight="1">
      <c r="A1014" s="146"/>
      <c r="B1014" s="147"/>
      <c r="C1014" s="146"/>
      <c r="D1014" s="148"/>
      <c r="E1014" s="149"/>
      <c r="F1014" s="149"/>
      <c r="G1014" s="21"/>
      <c r="H1014" s="21"/>
      <c r="I1014" s="21"/>
      <c r="J1014" s="21"/>
      <c r="K1014" s="21"/>
      <c r="L1014" s="21"/>
      <c r="M1014" s="21"/>
      <c r="N1014" s="150"/>
      <c r="O1014" s="21"/>
      <c r="P1014" s="21"/>
      <c r="Q1014" s="21"/>
      <c r="R1014" s="21"/>
      <c r="S1014" s="21"/>
      <c r="T1014" s="21"/>
      <c r="U1014" s="21"/>
      <c r="V1014" s="21"/>
      <c r="W1014" s="21"/>
      <c r="X1014" s="21"/>
      <c r="Y1014" s="21"/>
      <c r="Z1014" s="21"/>
      <c r="AA1014" s="21"/>
      <c r="AB1014" s="21"/>
      <c r="AC1014" s="21"/>
      <c r="AD1014" s="21"/>
      <c r="AE1014" s="21"/>
      <c r="AF1014" s="21"/>
      <c r="AG1014" s="21"/>
      <c r="AH1014" s="21"/>
      <c r="AI1014" s="21"/>
      <c r="AJ1014" s="21"/>
      <c r="AK1014" s="21"/>
      <c r="AL1014" s="21"/>
    </row>
    <row r="1015" ht="15.75" customHeight="1">
      <c r="A1015" s="146"/>
      <c r="B1015" s="147"/>
      <c r="C1015" s="146"/>
      <c r="D1015" s="148"/>
      <c r="E1015" s="149"/>
      <c r="F1015" s="149"/>
      <c r="G1015" s="21"/>
      <c r="H1015" s="21"/>
      <c r="I1015" s="21"/>
      <c r="J1015" s="21"/>
      <c r="K1015" s="21"/>
      <c r="L1015" s="21"/>
      <c r="M1015" s="21"/>
      <c r="N1015" s="150"/>
      <c r="O1015" s="21"/>
      <c r="P1015" s="21"/>
      <c r="Q1015" s="21"/>
      <c r="R1015" s="21"/>
      <c r="S1015" s="21"/>
      <c r="T1015" s="21"/>
      <c r="U1015" s="21"/>
      <c r="V1015" s="21"/>
      <c r="W1015" s="21"/>
      <c r="X1015" s="21"/>
      <c r="Y1015" s="21"/>
      <c r="Z1015" s="21"/>
      <c r="AA1015" s="21"/>
      <c r="AB1015" s="21"/>
      <c r="AC1015" s="21"/>
      <c r="AD1015" s="21"/>
      <c r="AE1015" s="21"/>
      <c r="AF1015" s="21"/>
      <c r="AG1015" s="21"/>
      <c r="AH1015" s="21"/>
      <c r="AI1015" s="21"/>
      <c r="AJ1015" s="21"/>
      <c r="AK1015" s="21"/>
      <c r="AL1015" s="21"/>
    </row>
    <row r="1016" ht="15.75" customHeight="1">
      <c r="A1016" s="146"/>
      <c r="B1016" s="147"/>
      <c r="C1016" s="146"/>
      <c r="D1016" s="148"/>
      <c r="E1016" s="149"/>
      <c r="F1016" s="149"/>
      <c r="G1016" s="21"/>
      <c r="H1016" s="21"/>
      <c r="I1016" s="21"/>
      <c r="J1016" s="21"/>
      <c r="K1016" s="21"/>
      <c r="L1016" s="21"/>
      <c r="M1016" s="21"/>
      <c r="N1016" s="150"/>
      <c r="O1016" s="21"/>
      <c r="P1016" s="21"/>
      <c r="Q1016" s="21"/>
      <c r="R1016" s="21"/>
      <c r="S1016" s="21"/>
      <c r="T1016" s="21"/>
      <c r="U1016" s="21"/>
      <c r="V1016" s="21"/>
      <c r="W1016" s="21"/>
      <c r="X1016" s="21"/>
      <c r="Y1016" s="21"/>
      <c r="Z1016" s="21"/>
      <c r="AA1016" s="21"/>
      <c r="AB1016" s="21"/>
      <c r="AC1016" s="21"/>
      <c r="AD1016" s="21"/>
      <c r="AE1016" s="21"/>
      <c r="AF1016" s="21"/>
      <c r="AG1016" s="21"/>
      <c r="AH1016" s="21"/>
      <c r="AI1016" s="21"/>
      <c r="AJ1016" s="21"/>
      <c r="AK1016" s="21"/>
      <c r="AL1016" s="21"/>
    </row>
    <row r="1017" ht="15.75" customHeight="1">
      <c r="A1017" s="146"/>
      <c r="B1017" s="147"/>
      <c r="C1017" s="146"/>
      <c r="D1017" s="148"/>
      <c r="E1017" s="149"/>
      <c r="F1017" s="149"/>
      <c r="G1017" s="21"/>
      <c r="H1017" s="21"/>
      <c r="I1017" s="21"/>
      <c r="J1017" s="21"/>
      <c r="K1017" s="21"/>
      <c r="L1017" s="21"/>
      <c r="M1017" s="21"/>
      <c r="N1017" s="150"/>
      <c r="O1017" s="21"/>
      <c r="P1017" s="21"/>
      <c r="Q1017" s="21"/>
      <c r="R1017" s="21"/>
      <c r="S1017" s="21"/>
      <c r="T1017" s="21"/>
      <c r="U1017" s="21"/>
      <c r="V1017" s="21"/>
      <c r="W1017" s="21"/>
      <c r="X1017" s="21"/>
      <c r="Y1017" s="21"/>
      <c r="Z1017" s="21"/>
      <c r="AA1017" s="21"/>
      <c r="AB1017" s="21"/>
      <c r="AC1017" s="21"/>
      <c r="AD1017" s="21"/>
      <c r="AE1017" s="21"/>
      <c r="AF1017" s="21"/>
      <c r="AG1017" s="21"/>
      <c r="AH1017" s="21"/>
      <c r="AI1017" s="21"/>
      <c r="AJ1017" s="21"/>
      <c r="AK1017" s="21"/>
      <c r="AL1017" s="21"/>
    </row>
    <row r="1018" ht="15.75" customHeight="1">
      <c r="A1018" s="146"/>
      <c r="B1018" s="147"/>
      <c r="C1018" s="146"/>
      <c r="D1018" s="148"/>
      <c r="E1018" s="149"/>
      <c r="F1018" s="149"/>
      <c r="G1018" s="21"/>
      <c r="H1018" s="21"/>
      <c r="I1018" s="21"/>
      <c r="J1018" s="21"/>
      <c r="K1018" s="21"/>
      <c r="L1018" s="21"/>
      <c r="M1018" s="21"/>
      <c r="N1018" s="150"/>
      <c r="O1018" s="21"/>
      <c r="P1018" s="21"/>
      <c r="Q1018" s="21"/>
      <c r="R1018" s="21"/>
      <c r="S1018" s="21"/>
      <c r="T1018" s="21"/>
      <c r="U1018" s="21"/>
      <c r="V1018" s="21"/>
      <c r="W1018" s="21"/>
      <c r="X1018" s="21"/>
      <c r="Y1018" s="21"/>
      <c r="Z1018" s="21"/>
      <c r="AA1018" s="21"/>
      <c r="AB1018" s="21"/>
      <c r="AC1018" s="21"/>
      <c r="AD1018" s="21"/>
      <c r="AE1018" s="21"/>
      <c r="AF1018" s="21"/>
      <c r="AG1018" s="21"/>
      <c r="AH1018" s="21"/>
      <c r="AI1018" s="21"/>
      <c r="AJ1018" s="21"/>
      <c r="AK1018" s="21"/>
      <c r="AL1018" s="21"/>
    </row>
    <row r="1019" ht="15.75" customHeight="1">
      <c r="A1019" s="146"/>
      <c r="B1019" s="147"/>
      <c r="C1019" s="146"/>
      <c r="D1019" s="148"/>
      <c r="E1019" s="149"/>
      <c r="F1019" s="149"/>
      <c r="G1019" s="21"/>
      <c r="H1019" s="21"/>
      <c r="I1019" s="21"/>
      <c r="J1019" s="21"/>
      <c r="K1019" s="21"/>
      <c r="L1019" s="21"/>
      <c r="M1019" s="21"/>
      <c r="N1019" s="150"/>
      <c r="O1019" s="21"/>
      <c r="P1019" s="21"/>
      <c r="Q1019" s="21"/>
      <c r="R1019" s="21"/>
      <c r="S1019" s="21"/>
      <c r="T1019" s="21"/>
      <c r="U1019" s="21"/>
      <c r="V1019" s="21"/>
      <c r="W1019" s="21"/>
      <c r="X1019" s="21"/>
      <c r="Y1019" s="21"/>
      <c r="Z1019" s="21"/>
      <c r="AA1019" s="21"/>
      <c r="AB1019" s="21"/>
      <c r="AC1019" s="21"/>
      <c r="AD1019" s="21"/>
      <c r="AE1019" s="21"/>
      <c r="AF1019" s="21"/>
      <c r="AG1019" s="21"/>
      <c r="AH1019" s="21"/>
      <c r="AI1019" s="21"/>
      <c r="AJ1019" s="21"/>
      <c r="AK1019" s="21"/>
      <c r="AL1019" s="21"/>
    </row>
    <row r="1020" ht="15.75" customHeight="1">
      <c r="A1020" s="146"/>
      <c r="B1020" s="147"/>
      <c r="C1020" s="146"/>
      <c r="D1020" s="148"/>
      <c r="E1020" s="149"/>
      <c r="F1020" s="149"/>
      <c r="G1020" s="21"/>
      <c r="H1020" s="21"/>
      <c r="I1020" s="21"/>
      <c r="J1020" s="21"/>
      <c r="K1020" s="21"/>
      <c r="L1020" s="21"/>
      <c r="M1020" s="21"/>
      <c r="N1020" s="150"/>
      <c r="O1020" s="21"/>
      <c r="P1020" s="21"/>
      <c r="Q1020" s="21"/>
      <c r="R1020" s="21"/>
      <c r="S1020" s="21"/>
      <c r="T1020" s="21"/>
      <c r="U1020" s="21"/>
      <c r="V1020" s="21"/>
      <c r="W1020" s="21"/>
      <c r="X1020" s="21"/>
      <c r="Y1020" s="21"/>
      <c r="Z1020" s="21"/>
      <c r="AA1020" s="21"/>
      <c r="AB1020" s="21"/>
      <c r="AC1020" s="21"/>
      <c r="AD1020" s="21"/>
      <c r="AE1020" s="21"/>
      <c r="AF1020" s="21"/>
      <c r="AG1020" s="21"/>
      <c r="AH1020" s="21"/>
      <c r="AI1020" s="21"/>
      <c r="AJ1020" s="21"/>
      <c r="AK1020" s="21"/>
      <c r="AL1020" s="21"/>
    </row>
    <row r="1021" ht="15.75" customHeight="1">
      <c r="A1021" s="146"/>
      <c r="B1021" s="147"/>
      <c r="C1021" s="146"/>
      <c r="D1021" s="148"/>
      <c r="E1021" s="149"/>
      <c r="F1021" s="149"/>
      <c r="G1021" s="21"/>
      <c r="H1021" s="21"/>
      <c r="I1021" s="21"/>
      <c r="J1021" s="21"/>
      <c r="K1021" s="21"/>
      <c r="L1021" s="21"/>
      <c r="M1021" s="21"/>
      <c r="N1021" s="150"/>
      <c r="O1021" s="21"/>
      <c r="P1021" s="21"/>
      <c r="Q1021" s="21"/>
      <c r="R1021" s="21"/>
      <c r="S1021" s="21"/>
      <c r="T1021" s="21"/>
      <c r="U1021" s="21"/>
      <c r="V1021" s="21"/>
      <c r="W1021" s="21"/>
      <c r="X1021" s="21"/>
      <c r="Y1021" s="21"/>
      <c r="Z1021" s="21"/>
      <c r="AA1021" s="21"/>
      <c r="AB1021" s="21"/>
      <c r="AC1021" s="21"/>
      <c r="AD1021" s="21"/>
      <c r="AE1021" s="21"/>
      <c r="AF1021" s="21"/>
      <c r="AG1021" s="21"/>
      <c r="AH1021" s="21"/>
      <c r="AI1021" s="21"/>
      <c r="AJ1021" s="21"/>
      <c r="AK1021" s="21"/>
      <c r="AL1021" s="21"/>
    </row>
    <row r="1022" ht="15.75" customHeight="1">
      <c r="A1022" s="146"/>
      <c r="B1022" s="147"/>
      <c r="C1022" s="146"/>
      <c r="D1022" s="148"/>
      <c r="E1022" s="149"/>
      <c r="F1022" s="149"/>
      <c r="G1022" s="21"/>
      <c r="H1022" s="21"/>
      <c r="I1022" s="21"/>
      <c r="J1022" s="21"/>
      <c r="K1022" s="21"/>
      <c r="L1022" s="21"/>
      <c r="M1022" s="21"/>
      <c r="N1022" s="150"/>
      <c r="O1022" s="21"/>
      <c r="P1022" s="21"/>
      <c r="Q1022" s="21"/>
      <c r="R1022" s="21"/>
      <c r="S1022" s="21"/>
      <c r="T1022" s="21"/>
      <c r="U1022" s="21"/>
      <c r="V1022" s="21"/>
      <c r="W1022" s="21"/>
      <c r="X1022" s="21"/>
      <c r="Y1022" s="21"/>
      <c r="Z1022" s="21"/>
      <c r="AA1022" s="21"/>
      <c r="AB1022" s="21"/>
      <c r="AC1022" s="21"/>
      <c r="AD1022" s="21"/>
      <c r="AE1022" s="21"/>
      <c r="AF1022" s="21"/>
      <c r="AG1022" s="21"/>
      <c r="AH1022" s="21"/>
      <c r="AI1022" s="21"/>
      <c r="AJ1022" s="21"/>
      <c r="AK1022" s="21"/>
      <c r="AL1022" s="21"/>
    </row>
    <row r="1023" ht="15.75" customHeight="1">
      <c r="A1023" s="146"/>
      <c r="B1023" s="147"/>
      <c r="C1023" s="146"/>
      <c r="D1023" s="148"/>
      <c r="E1023" s="149"/>
      <c r="F1023" s="149"/>
      <c r="G1023" s="21"/>
      <c r="H1023" s="21"/>
      <c r="I1023" s="21"/>
      <c r="J1023" s="21"/>
      <c r="K1023" s="21"/>
      <c r="L1023" s="21"/>
      <c r="M1023" s="21"/>
      <c r="N1023" s="150"/>
      <c r="O1023" s="21"/>
      <c r="P1023" s="21"/>
      <c r="Q1023" s="21"/>
      <c r="R1023" s="21"/>
      <c r="S1023" s="21"/>
      <c r="T1023" s="21"/>
      <c r="U1023" s="21"/>
      <c r="V1023" s="21"/>
      <c r="W1023" s="21"/>
      <c r="X1023" s="21"/>
      <c r="Y1023" s="21"/>
      <c r="Z1023" s="21"/>
      <c r="AA1023" s="21"/>
      <c r="AB1023" s="21"/>
      <c r="AC1023" s="21"/>
      <c r="AD1023" s="21"/>
      <c r="AE1023" s="21"/>
      <c r="AF1023" s="21"/>
      <c r="AG1023" s="21"/>
      <c r="AH1023" s="21"/>
      <c r="AI1023" s="21"/>
      <c r="AJ1023" s="21"/>
      <c r="AK1023" s="21"/>
      <c r="AL1023" s="21"/>
    </row>
    <row r="1024" ht="15.75" customHeight="1">
      <c r="A1024" s="146"/>
      <c r="B1024" s="147"/>
      <c r="C1024" s="146"/>
      <c r="D1024" s="148"/>
      <c r="E1024" s="149"/>
      <c r="F1024" s="149"/>
      <c r="G1024" s="21"/>
      <c r="H1024" s="21"/>
      <c r="I1024" s="21"/>
      <c r="J1024" s="21"/>
      <c r="K1024" s="21"/>
      <c r="L1024" s="21"/>
      <c r="M1024" s="21"/>
      <c r="N1024" s="150"/>
      <c r="O1024" s="21"/>
      <c r="P1024" s="21"/>
      <c r="Q1024" s="21"/>
      <c r="R1024" s="21"/>
      <c r="S1024" s="21"/>
      <c r="T1024" s="21"/>
      <c r="U1024" s="21"/>
      <c r="V1024" s="21"/>
      <c r="W1024" s="21"/>
      <c r="X1024" s="21"/>
      <c r="Y1024" s="21"/>
      <c r="Z1024" s="21"/>
      <c r="AA1024" s="21"/>
      <c r="AB1024" s="21"/>
      <c r="AC1024" s="21"/>
      <c r="AD1024" s="21"/>
      <c r="AE1024" s="21"/>
      <c r="AF1024" s="21"/>
      <c r="AG1024" s="21"/>
      <c r="AH1024" s="21"/>
      <c r="AI1024" s="21"/>
      <c r="AJ1024" s="21"/>
      <c r="AK1024" s="21"/>
      <c r="AL1024" s="21"/>
    </row>
    <row r="1025" ht="15.75" customHeight="1">
      <c r="A1025" s="146"/>
      <c r="B1025" s="147"/>
      <c r="C1025" s="146"/>
      <c r="D1025" s="148"/>
      <c r="E1025" s="149"/>
      <c r="F1025" s="149"/>
      <c r="G1025" s="21"/>
      <c r="H1025" s="21"/>
      <c r="I1025" s="21"/>
      <c r="J1025" s="21"/>
      <c r="K1025" s="21"/>
      <c r="L1025" s="21"/>
      <c r="M1025" s="21"/>
      <c r="N1025" s="150"/>
      <c r="O1025" s="21"/>
      <c r="P1025" s="21"/>
      <c r="Q1025" s="21"/>
      <c r="R1025" s="21"/>
      <c r="S1025" s="21"/>
      <c r="T1025" s="21"/>
      <c r="U1025" s="21"/>
      <c r="V1025" s="21"/>
      <c r="W1025" s="21"/>
      <c r="X1025" s="21"/>
      <c r="Y1025" s="21"/>
      <c r="Z1025" s="21"/>
      <c r="AA1025" s="21"/>
      <c r="AB1025" s="21"/>
      <c r="AC1025" s="21"/>
      <c r="AD1025" s="21"/>
      <c r="AE1025" s="21"/>
      <c r="AF1025" s="21"/>
      <c r="AG1025" s="21"/>
      <c r="AH1025" s="21"/>
      <c r="AI1025" s="21"/>
      <c r="AJ1025" s="21"/>
      <c r="AK1025" s="21"/>
      <c r="AL1025" s="21"/>
    </row>
    <row r="1026" ht="15.75" customHeight="1">
      <c r="A1026" s="146"/>
      <c r="B1026" s="147"/>
      <c r="C1026" s="146"/>
      <c r="D1026" s="148"/>
      <c r="E1026" s="149"/>
      <c r="F1026" s="149"/>
      <c r="G1026" s="21"/>
      <c r="H1026" s="21"/>
      <c r="I1026" s="21"/>
      <c r="J1026" s="21"/>
      <c r="K1026" s="21"/>
      <c r="L1026" s="21"/>
      <c r="M1026" s="21"/>
      <c r="N1026" s="150"/>
      <c r="O1026" s="21"/>
      <c r="P1026" s="21"/>
      <c r="Q1026" s="21"/>
      <c r="R1026" s="21"/>
      <c r="S1026" s="21"/>
      <c r="T1026" s="21"/>
      <c r="U1026" s="21"/>
      <c r="V1026" s="21"/>
      <c r="W1026" s="21"/>
      <c r="X1026" s="21"/>
      <c r="Y1026" s="21"/>
      <c r="Z1026" s="21"/>
      <c r="AA1026" s="21"/>
      <c r="AB1026" s="21"/>
      <c r="AC1026" s="21"/>
      <c r="AD1026" s="21"/>
      <c r="AE1026" s="21"/>
      <c r="AF1026" s="21"/>
      <c r="AG1026" s="21"/>
      <c r="AH1026" s="21"/>
      <c r="AI1026" s="21"/>
      <c r="AJ1026" s="21"/>
      <c r="AK1026" s="21"/>
      <c r="AL1026" s="21"/>
    </row>
    <row r="1027" ht="15.75" customHeight="1">
      <c r="A1027" s="146"/>
      <c r="B1027" s="147"/>
      <c r="C1027" s="146"/>
      <c r="D1027" s="148"/>
      <c r="E1027" s="149"/>
      <c r="F1027" s="149"/>
      <c r="G1027" s="21"/>
      <c r="H1027" s="21"/>
      <c r="I1027" s="21"/>
      <c r="J1027" s="21"/>
      <c r="K1027" s="21"/>
      <c r="L1027" s="21"/>
      <c r="M1027" s="21"/>
      <c r="N1027" s="150"/>
      <c r="O1027" s="21"/>
      <c r="P1027" s="21"/>
      <c r="Q1027" s="21"/>
      <c r="R1027" s="21"/>
      <c r="S1027" s="21"/>
      <c r="T1027" s="21"/>
      <c r="U1027" s="21"/>
      <c r="V1027" s="21"/>
      <c r="W1027" s="21"/>
      <c r="X1027" s="21"/>
      <c r="Y1027" s="21"/>
      <c r="Z1027" s="21"/>
      <c r="AA1027" s="21"/>
      <c r="AB1027" s="21"/>
      <c r="AC1027" s="21"/>
      <c r="AD1027" s="21"/>
      <c r="AE1027" s="21"/>
      <c r="AF1027" s="21"/>
      <c r="AG1027" s="21"/>
      <c r="AH1027" s="21"/>
      <c r="AI1027" s="21"/>
      <c r="AJ1027" s="21"/>
      <c r="AK1027" s="21"/>
      <c r="AL1027" s="21"/>
    </row>
    <row r="1028" ht="15.75" customHeight="1">
      <c r="A1028" s="146"/>
      <c r="B1028" s="147"/>
      <c r="C1028" s="146"/>
      <c r="D1028" s="148"/>
      <c r="E1028" s="149"/>
      <c r="F1028" s="149"/>
      <c r="G1028" s="21"/>
      <c r="H1028" s="21"/>
      <c r="I1028" s="21"/>
      <c r="J1028" s="21"/>
      <c r="K1028" s="21"/>
      <c r="L1028" s="21"/>
      <c r="M1028" s="21"/>
      <c r="N1028" s="150"/>
      <c r="O1028" s="21"/>
      <c r="P1028" s="21"/>
      <c r="Q1028" s="21"/>
      <c r="R1028" s="21"/>
      <c r="S1028" s="21"/>
      <c r="T1028" s="21"/>
      <c r="U1028" s="21"/>
      <c r="V1028" s="21"/>
      <c r="W1028" s="21"/>
      <c r="X1028" s="21"/>
      <c r="Y1028" s="21"/>
      <c r="Z1028" s="21"/>
      <c r="AA1028" s="21"/>
      <c r="AB1028" s="21"/>
      <c r="AC1028" s="21"/>
      <c r="AD1028" s="21"/>
      <c r="AE1028" s="21"/>
      <c r="AF1028" s="21"/>
      <c r="AG1028" s="21"/>
      <c r="AH1028" s="21"/>
      <c r="AI1028" s="21"/>
      <c r="AJ1028" s="21"/>
      <c r="AK1028" s="21"/>
      <c r="AL1028" s="21"/>
    </row>
    <row r="1029" ht="15.75" customHeight="1">
      <c r="A1029" s="146"/>
      <c r="B1029" s="147"/>
      <c r="C1029" s="146"/>
      <c r="D1029" s="148"/>
      <c r="E1029" s="149"/>
      <c r="F1029" s="149"/>
      <c r="G1029" s="21"/>
      <c r="H1029" s="21"/>
      <c r="I1029" s="21"/>
      <c r="J1029" s="21"/>
      <c r="K1029" s="21"/>
      <c r="L1029" s="21"/>
      <c r="M1029" s="21"/>
      <c r="N1029" s="150"/>
      <c r="O1029" s="21"/>
      <c r="P1029" s="21"/>
      <c r="Q1029" s="21"/>
      <c r="R1029" s="21"/>
      <c r="S1029" s="21"/>
      <c r="T1029" s="21"/>
      <c r="U1029" s="21"/>
      <c r="V1029" s="21"/>
      <c r="W1029" s="21"/>
      <c r="X1029" s="21"/>
      <c r="Y1029" s="21"/>
      <c r="Z1029" s="21"/>
      <c r="AA1029" s="21"/>
      <c r="AB1029" s="21"/>
      <c r="AC1029" s="21"/>
      <c r="AD1029" s="21"/>
      <c r="AE1029" s="21"/>
      <c r="AF1029" s="21"/>
      <c r="AG1029" s="21"/>
      <c r="AH1029" s="21"/>
      <c r="AI1029" s="21"/>
      <c r="AJ1029" s="21"/>
      <c r="AK1029" s="21"/>
      <c r="AL1029" s="21"/>
    </row>
    <row r="1030" ht="15.75" customHeight="1">
      <c r="A1030" s="146"/>
      <c r="B1030" s="147"/>
      <c r="C1030" s="146"/>
      <c r="D1030" s="148"/>
      <c r="E1030" s="149"/>
      <c r="F1030" s="149"/>
      <c r="G1030" s="21"/>
      <c r="H1030" s="21"/>
      <c r="I1030" s="21"/>
      <c r="J1030" s="21"/>
      <c r="K1030" s="21"/>
      <c r="L1030" s="21"/>
      <c r="M1030" s="21"/>
      <c r="N1030" s="150"/>
      <c r="O1030" s="21"/>
      <c r="P1030" s="21"/>
      <c r="Q1030" s="21"/>
      <c r="R1030" s="21"/>
      <c r="S1030" s="21"/>
      <c r="T1030" s="21"/>
      <c r="U1030" s="21"/>
      <c r="V1030" s="21"/>
      <c r="W1030" s="21"/>
      <c r="X1030" s="21"/>
      <c r="Y1030" s="21"/>
      <c r="Z1030" s="21"/>
      <c r="AA1030" s="21"/>
      <c r="AB1030" s="21"/>
      <c r="AC1030" s="21"/>
      <c r="AD1030" s="21"/>
      <c r="AE1030" s="21"/>
      <c r="AF1030" s="21"/>
      <c r="AG1030" s="21"/>
      <c r="AH1030" s="21"/>
      <c r="AI1030" s="21"/>
      <c r="AJ1030" s="21"/>
      <c r="AK1030" s="21"/>
      <c r="AL1030" s="21"/>
    </row>
    <row r="1031" ht="15.75" customHeight="1">
      <c r="A1031" s="146"/>
      <c r="B1031" s="147"/>
      <c r="C1031" s="146"/>
      <c r="D1031" s="148"/>
      <c r="E1031" s="149"/>
      <c r="F1031" s="149"/>
      <c r="G1031" s="21"/>
      <c r="H1031" s="21"/>
      <c r="I1031" s="21"/>
      <c r="J1031" s="21"/>
      <c r="K1031" s="21"/>
      <c r="L1031" s="21"/>
      <c r="M1031" s="21"/>
      <c r="N1031" s="150"/>
      <c r="O1031" s="21"/>
      <c r="P1031" s="21"/>
      <c r="Q1031" s="21"/>
      <c r="R1031" s="21"/>
      <c r="S1031" s="21"/>
      <c r="T1031" s="21"/>
      <c r="U1031" s="21"/>
      <c r="V1031" s="21"/>
      <c r="W1031" s="21"/>
      <c r="X1031" s="21"/>
      <c r="Y1031" s="21"/>
      <c r="Z1031" s="21"/>
      <c r="AA1031" s="21"/>
      <c r="AB1031" s="21"/>
      <c r="AC1031" s="21"/>
      <c r="AD1031" s="21"/>
      <c r="AE1031" s="21"/>
      <c r="AF1031" s="21"/>
      <c r="AG1031" s="21"/>
      <c r="AH1031" s="21"/>
      <c r="AI1031" s="21"/>
      <c r="AJ1031" s="21"/>
      <c r="AK1031" s="21"/>
      <c r="AL1031" s="21"/>
    </row>
    <row r="1032" ht="15.75" customHeight="1">
      <c r="A1032" s="146"/>
      <c r="B1032" s="147"/>
      <c r="C1032" s="146"/>
      <c r="D1032" s="148"/>
      <c r="E1032" s="149"/>
      <c r="F1032" s="149"/>
      <c r="G1032" s="21"/>
      <c r="H1032" s="21"/>
      <c r="I1032" s="21"/>
      <c r="J1032" s="21"/>
      <c r="K1032" s="21"/>
      <c r="L1032" s="21"/>
      <c r="M1032" s="21"/>
      <c r="N1032" s="150"/>
      <c r="O1032" s="21"/>
      <c r="P1032" s="21"/>
      <c r="Q1032" s="21"/>
      <c r="R1032" s="21"/>
      <c r="S1032" s="21"/>
      <c r="T1032" s="21"/>
      <c r="U1032" s="21"/>
      <c r="V1032" s="21"/>
      <c r="W1032" s="21"/>
      <c r="X1032" s="21"/>
      <c r="Y1032" s="21"/>
      <c r="Z1032" s="21"/>
      <c r="AA1032" s="21"/>
      <c r="AB1032" s="21"/>
      <c r="AC1032" s="21"/>
      <c r="AD1032" s="21"/>
      <c r="AE1032" s="21"/>
      <c r="AF1032" s="21"/>
      <c r="AG1032" s="21"/>
      <c r="AH1032" s="21"/>
      <c r="AI1032" s="21"/>
      <c r="AJ1032" s="21"/>
      <c r="AK1032" s="21"/>
      <c r="AL1032" s="21"/>
    </row>
    <row r="1033" ht="15.75" customHeight="1">
      <c r="A1033" s="146"/>
      <c r="B1033" s="147"/>
      <c r="C1033" s="146"/>
      <c r="D1033" s="148"/>
      <c r="E1033" s="149"/>
      <c r="F1033" s="149"/>
      <c r="G1033" s="21"/>
      <c r="H1033" s="21"/>
      <c r="I1033" s="21"/>
      <c r="J1033" s="21"/>
      <c r="K1033" s="21"/>
      <c r="L1033" s="21"/>
      <c r="M1033" s="21"/>
      <c r="N1033" s="150"/>
      <c r="O1033" s="21"/>
      <c r="P1033" s="21"/>
      <c r="Q1033" s="21"/>
      <c r="R1033" s="21"/>
      <c r="S1033" s="21"/>
      <c r="T1033" s="21"/>
      <c r="U1033" s="21"/>
      <c r="V1033" s="21"/>
      <c r="W1033" s="21"/>
      <c r="X1033" s="21"/>
      <c r="Y1033" s="21"/>
      <c r="Z1033" s="21"/>
      <c r="AA1033" s="21"/>
      <c r="AB1033" s="21"/>
      <c r="AC1033" s="21"/>
      <c r="AD1033" s="21"/>
      <c r="AE1033" s="21"/>
      <c r="AF1033" s="21"/>
      <c r="AG1033" s="21"/>
      <c r="AH1033" s="21"/>
      <c r="AI1033" s="21"/>
      <c r="AJ1033" s="21"/>
      <c r="AK1033" s="21"/>
      <c r="AL1033" s="21"/>
    </row>
    <row r="1034" ht="15.75" customHeight="1">
      <c r="A1034" s="146"/>
      <c r="B1034" s="147"/>
      <c r="C1034" s="146"/>
      <c r="D1034" s="148"/>
      <c r="E1034" s="149"/>
      <c r="F1034" s="149"/>
      <c r="G1034" s="21"/>
      <c r="H1034" s="21"/>
      <c r="I1034" s="21"/>
      <c r="J1034" s="21"/>
      <c r="K1034" s="21"/>
      <c r="L1034" s="21"/>
      <c r="M1034" s="21"/>
      <c r="N1034" s="150"/>
      <c r="O1034" s="21"/>
      <c r="P1034" s="21"/>
      <c r="Q1034" s="21"/>
      <c r="R1034" s="21"/>
      <c r="S1034" s="21"/>
      <c r="T1034" s="21"/>
      <c r="U1034" s="21"/>
      <c r="V1034" s="21"/>
      <c r="W1034" s="21"/>
      <c r="X1034" s="21"/>
      <c r="Y1034" s="21"/>
      <c r="Z1034" s="21"/>
      <c r="AA1034" s="21"/>
      <c r="AB1034" s="21"/>
      <c r="AC1034" s="21"/>
      <c r="AD1034" s="21"/>
      <c r="AE1034" s="21"/>
      <c r="AF1034" s="21"/>
      <c r="AG1034" s="21"/>
      <c r="AH1034" s="21"/>
      <c r="AI1034" s="21"/>
      <c r="AJ1034" s="21"/>
      <c r="AK1034" s="21"/>
      <c r="AL1034" s="21"/>
    </row>
    <row r="1035" ht="15.75" customHeight="1">
      <c r="A1035" s="146"/>
      <c r="B1035" s="147"/>
      <c r="C1035" s="146"/>
      <c r="D1035" s="148"/>
      <c r="E1035" s="149"/>
      <c r="F1035" s="149"/>
      <c r="G1035" s="21"/>
      <c r="H1035" s="21"/>
      <c r="I1035" s="21"/>
      <c r="J1035" s="21"/>
      <c r="K1035" s="21"/>
      <c r="L1035" s="21"/>
      <c r="M1035" s="21"/>
      <c r="N1035" s="150"/>
      <c r="O1035" s="21"/>
      <c r="P1035" s="21"/>
      <c r="Q1035" s="21"/>
      <c r="R1035" s="21"/>
      <c r="S1035" s="21"/>
      <c r="T1035" s="21"/>
      <c r="U1035" s="21"/>
      <c r="V1035" s="21"/>
      <c r="W1035" s="21"/>
      <c r="X1035" s="21"/>
      <c r="Y1035" s="21"/>
      <c r="Z1035" s="21"/>
      <c r="AA1035" s="21"/>
      <c r="AB1035" s="21"/>
      <c r="AC1035" s="21"/>
      <c r="AD1035" s="21"/>
      <c r="AE1035" s="21"/>
      <c r="AF1035" s="21"/>
      <c r="AG1035" s="21"/>
      <c r="AH1035" s="21"/>
      <c r="AI1035" s="21"/>
      <c r="AJ1035" s="21"/>
      <c r="AK1035" s="21"/>
      <c r="AL1035" s="21"/>
    </row>
    <row r="1036" ht="15.75" customHeight="1">
      <c r="A1036" s="146"/>
      <c r="B1036" s="147"/>
      <c r="C1036" s="146"/>
      <c r="D1036" s="148"/>
      <c r="E1036" s="149"/>
      <c r="F1036" s="149"/>
      <c r="G1036" s="21"/>
      <c r="H1036" s="21"/>
      <c r="I1036" s="21"/>
      <c r="J1036" s="21"/>
      <c r="K1036" s="21"/>
      <c r="L1036" s="21"/>
      <c r="M1036" s="21"/>
      <c r="N1036" s="150"/>
      <c r="O1036" s="21"/>
      <c r="P1036" s="21"/>
      <c r="Q1036" s="21"/>
      <c r="R1036" s="21"/>
      <c r="S1036" s="21"/>
      <c r="T1036" s="21"/>
      <c r="U1036" s="21"/>
      <c r="V1036" s="21"/>
      <c r="W1036" s="21"/>
      <c r="X1036" s="21"/>
      <c r="Y1036" s="21"/>
      <c r="Z1036" s="21"/>
      <c r="AA1036" s="21"/>
      <c r="AB1036" s="21"/>
      <c r="AC1036" s="21"/>
      <c r="AD1036" s="21"/>
      <c r="AE1036" s="21"/>
      <c r="AF1036" s="21"/>
      <c r="AG1036" s="21"/>
      <c r="AH1036" s="21"/>
      <c r="AI1036" s="21"/>
      <c r="AJ1036" s="21"/>
      <c r="AK1036" s="21"/>
      <c r="AL1036" s="21"/>
    </row>
    <row r="1037" ht="15.75" customHeight="1">
      <c r="A1037" s="146"/>
      <c r="B1037" s="147"/>
      <c r="C1037" s="146"/>
      <c r="D1037" s="148"/>
      <c r="E1037" s="149"/>
      <c r="F1037" s="149"/>
      <c r="G1037" s="21"/>
      <c r="H1037" s="21"/>
      <c r="I1037" s="21"/>
      <c r="J1037" s="21"/>
      <c r="K1037" s="21"/>
      <c r="L1037" s="21"/>
      <c r="M1037" s="21"/>
      <c r="N1037" s="150"/>
      <c r="O1037" s="21"/>
      <c r="P1037" s="21"/>
      <c r="Q1037" s="21"/>
      <c r="R1037" s="21"/>
      <c r="S1037" s="21"/>
      <c r="T1037" s="21"/>
      <c r="U1037" s="21"/>
      <c r="V1037" s="21"/>
      <c r="W1037" s="21"/>
      <c r="X1037" s="21"/>
      <c r="Y1037" s="21"/>
      <c r="Z1037" s="21"/>
      <c r="AA1037" s="21"/>
      <c r="AB1037" s="21"/>
      <c r="AC1037" s="21"/>
      <c r="AD1037" s="21"/>
      <c r="AE1037" s="21"/>
      <c r="AF1037" s="21"/>
      <c r="AG1037" s="21"/>
      <c r="AH1037" s="21"/>
      <c r="AI1037" s="21"/>
      <c r="AJ1037" s="21"/>
      <c r="AK1037" s="21"/>
      <c r="AL1037" s="21"/>
    </row>
    <row r="1038" ht="15.75" customHeight="1">
      <c r="A1038" s="146"/>
      <c r="B1038" s="147"/>
      <c r="C1038" s="146"/>
      <c r="D1038" s="148"/>
      <c r="E1038" s="149"/>
      <c r="F1038" s="149"/>
      <c r="G1038" s="21"/>
      <c r="H1038" s="21"/>
      <c r="I1038" s="21"/>
      <c r="J1038" s="21"/>
      <c r="K1038" s="21"/>
      <c r="L1038" s="21"/>
      <c r="M1038" s="21"/>
      <c r="N1038" s="150"/>
      <c r="O1038" s="21"/>
      <c r="P1038" s="21"/>
      <c r="Q1038" s="21"/>
      <c r="R1038" s="21"/>
      <c r="S1038" s="21"/>
      <c r="T1038" s="21"/>
      <c r="U1038" s="21"/>
      <c r="V1038" s="21"/>
      <c r="W1038" s="21"/>
      <c r="X1038" s="21"/>
      <c r="Y1038" s="21"/>
      <c r="Z1038" s="21"/>
      <c r="AA1038" s="21"/>
      <c r="AB1038" s="21"/>
      <c r="AC1038" s="21"/>
      <c r="AD1038" s="21"/>
      <c r="AE1038" s="21"/>
      <c r="AF1038" s="21"/>
      <c r="AG1038" s="21"/>
      <c r="AH1038" s="21"/>
      <c r="AI1038" s="21"/>
      <c r="AJ1038" s="21"/>
      <c r="AK1038" s="21"/>
      <c r="AL1038" s="21"/>
    </row>
    <row r="1039" ht="15.75" customHeight="1">
      <c r="A1039" s="146"/>
      <c r="B1039" s="147"/>
      <c r="C1039" s="146"/>
      <c r="D1039" s="148"/>
      <c r="E1039" s="149"/>
      <c r="F1039" s="149"/>
      <c r="G1039" s="21"/>
      <c r="H1039" s="21"/>
      <c r="I1039" s="21"/>
      <c r="J1039" s="21"/>
      <c r="K1039" s="21"/>
      <c r="L1039" s="21"/>
      <c r="M1039" s="21"/>
      <c r="N1039" s="150"/>
      <c r="O1039" s="21"/>
      <c r="P1039" s="21"/>
      <c r="Q1039" s="21"/>
      <c r="R1039" s="21"/>
      <c r="S1039" s="21"/>
      <c r="T1039" s="21"/>
      <c r="U1039" s="21"/>
      <c r="V1039" s="21"/>
      <c r="W1039" s="21"/>
      <c r="X1039" s="21"/>
      <c r="Y1039" s="21"/>
      <c r="Z1039" s="21"/>
      <c r="AA1039" s="21"/>
      <c r="AB1039" s="21"/>
      <c r="AC1039" s="21"/>
      <c r="AD1039" s="21"/>
      <c r="AE1039" s="21"/>
      <c r="AF1039" s="21"/>
      <c r="AG1039" s="21"/>
      <c r="AH1039" s="21"/>
      <c r="AI1039" s="21"/>
      <c r="AJ1039" s="21"/>
      <c r="AK1039" s="21"/>
      <c r="AL1039" s="21"/>
    </row>
    <row r="1040" ht="15.75" customHeight="1">
      <c r="A1040" s="146"/>
      <c r="B1040" s="147"/>
      <c r="C1040" s="146"/>
      <c r="D1040" s="148"/>
      <c r="E1040" s="149"/>
      <c r="F1040" s="149"/>
      <c r="G1040" s="21"/>
      <c r="H1040" s="21"/>
      <c r="I1040" s="21"/>
      <c r="J1040" s="21"/>
      <c r="K1040" s="21"/>
      <c r="L1040" s="21"/>
      <c r="M1040" s="21"/>
      <c r="N1040" s="150"/>
      <c r="O1040" s="21"/>
      <c r="P1040" s="21"/>
      <c r="Q1040" s="21"/>
      <c r="R1040" s="21"/>
      <c r="S1040" s="21"/>
      <c r="T1040" s="21"/>
      <c r="U1040" s="21"/>
      <c r="V1040" s="21"/>
      <c r="W1040" s="21"/>
      <c r="X1040" s="21"/>
      <c r="Y1040" s="21"/>
      <c r="Z1040" s="21"/>
      <c r="AA1040" s="21"/>
      <c r="AB1040" s="21"/>
      <c r="AC1040" s="21"/>
      <c r="AD1040" s="21"/>
      <c r="AE1040" s="21"/>
      <c r="AF1040" s="21"/>
      <c r="AG1040" s="21"/>
      <c r="AH1040" s="21"/>
      <c r="AI1040" s="21"/>
      <c r="AJ1040" s="21"/>
      <c r="AK1040" s="21"/>
      <c r="AL1040" s="21"/>
    </row>
    <row r="1041" ht="15.75" customHeight="1">
      <c r="A1041" s="146"/>
      <c r="B1041" s="147"/>
      <c r="C1041" s="146"/>
      <c r="D1041" s="148"/>
      <c r="E1041" s="149"/>
      <c r="F1041" s="149"/>
      <c r="G1041" s="21"/>
      <c r="H1041" s="21"/>
      <c r="I1041" s="21"/>
      <c r="J1041" s="21"/>
      <c r="K1041" s="21"/>
      <c r="L1041" s="21"/>
      <c r="M1041" s="21"/>
      <c r="N1041" s="150"/>
      <c r="O1041" s="21"/>
      <c r="P1041" s="21"/>
      <c r="Q1041" s="21"/>
      <c r="R1041" s="21"/>
      <c r="S1041" s="21"/>
      <c r="T1041" s="21"/>
      <c r="U1041" s="21"/>
      <c r="V1041" s="21"/>
      <c r="W1041" s="21"/>
      <c r="X1041" s="21"/>
      <c r="Y1041" s="21"/>
      <c r="Z1041" s="21"/>
      <c r="AA1041" s="21"/>
      <c r="AB1041" s="21"/>
      <c r="AC1041" s="21"/>
      <c r="AD1041" s="21"/>
      <c r="AE1041" s="21"/>
      <c r="AF1041" s="21"/>
      <c r="AG1041" s="21"/>
      <c r="AH1041" s="21"/>
      <c r="AI1041" s="21"/>
      <c r="AJ1041" s="21"/>
      <c r="AK1041" s="21"/>
      <c r="AL1041" s="21"/>
    </row>
    <row r="1042" ht="15.75" customHeight="1">
      <c r="A1042" s="146"/>
      <c r="B1042" s="147"/>
      <c r="C1042" s="146"/>
      <c r="D1042" s="148"/>
      <c r="E1042" s="149"/>
      <c r="F1042" s="149"/>
      <c r="G1042" s="21"/>
      <c r="H1042" s="21"/>
      <c r="I1042" s="21"/>
      <c r="J1042" s="21"/>
      <c r="K1042" s="21"/>
      <c r="L1042" s="21"/>
      <c r="M1042" s="21"/>
      <c r="N1042" s="150"/>
      <c r="O1042" s="21"/>
      <c r="P1042" s="21"/>
      <c r="Q1042" s="21"/>
      <c r="R1042" s="21"/>
      <c r="S1042" s="21"/>
      <c r="T1042" s="21"/>
      <c r="U1042" s="21"/>
      <c r="V1042" s="21"/>
      <c r="W1042" s="21"/>
      <c r="X1042" s="21"/>
      <c r="Y1042" s="21"/>
      <c r="Z1042" s="21"/>
      <c r="AA1042" s="21"/>
      <c r="AB1042" s="21"/>
      <c r="AC1042" s="21"/>
      <c r="AD1042" s="21"/>
      <c r="AE1042" s="21"/>
      <c r="AF1042" s="21"/>
      <c r="AG1042" s="21"/>
      <c r="AH1042" s="21"/>
      <c r="AI1042" s="21"/>
      <c r="AJ1042" s="21"/>
      <c r="AK1042" s="21"/>
      <c r="AL1042" s="21"/>
    </row>
    <row r="1043" ht="15.75" customHeight="1">
      <c r="A1043" s="146"/>
      <c r="B1043" s="147"/>
      <c r="C1043" s="146"/>
      <c r="D1043" s="148"/>
      <c r="E1043" s="149"/>
      <c r="F1043" s="149"/>
      <c r="G1043" s="21"/>
      <c r="H1043" s="21"/>
      <c r="I1043" s="21"/>
      <c r="J1043" s="21"/>
      <c r="K1043" s="21"/>
      <c r="L1043" s="21"/>
      <c r="M1043" s="21"/>
      <c r="N1043" s="150"/>
      <c r="O1043" s="21"/>
      <c r="P1043" s="21"/>
      <c r="Q1043" s="21"/>
      <c r="R1043" s="21"/>
      <c r="S1043" s="21"/>
      <c r="T1043" s="21"/>
      <c r="U1043" s="21"/>
      <c r="V1043" s="21"/>
      <c r="W1043" s="21"/>
      <c r="X1043" s="21"/>
      <c r="Y1043" s="21"/>
      <c r="Z1043" s="21"/>
      <c r="AA1043" s="21"/>
      <c r="AB1043" s="21"/>
      <c r="AC1043" s="21"/>
      <c r="AD1043" s="21"/>
      <c r="AE1043" s="21"/>
      <c r="AF1043" s="21"/>
      <c r="AG1043" s="21"/>
      <c r="AH1043" s="21"/>
      <c r="AI1043" s="21"/>
      <c r="AJ1043" s="21"/>
      <c r="AK1043" s="21"/>
      <c r="AL1043" s="21"/>
    </row>
    <row r="1044" ht="15.75" customHeight="1">
      <c r="A1044" s="146"/>
      <c r="B1044" s="147"/>
      <c r="C1044" s="146"/>
      <c r="D1044" s="148"/>
      <c r="E1044" s="149"/>
      <c r="F1044" s="149"/>
      <c r="G1044" s="21"/>
      <c r="H1044" s="21"/>
      <c r="I1044" s="21"/>
      <c r="J1044" s="21"/>
      <c r="K1044" s="21"/>
      <c r="L1044" s="21"/>
      <c r="M1044" s="21"/>
      <c r="N1044" s="150"/>
      <c r="O1044" s="21"/>
      <c r="P1044" s="21"/>
      <c r="Q1044" s="21"/>
      <c r="R1044" s="21"/>
      <c r="S1044" s="21"/>
      <c r="T1044" s="21"/>
      <c r="U1044" s="21"/>
      <c r="V1044" s="21"/>
      <c r="W1044" s="21"/>
      <c r="X1044" s="21"/>
      <c r="Y1044" s="21"/>
      <c r="Z1044" s="21"/>
      <c r="AA1044" s="21"/>
      <c r="AB1044" s="21"/>
      <c r="AC1044" s="21"/>
      <c r="AD1044" s="21"/>
      <c r="AE1044" s="21"/>
      <c r="AF1044" s="21"/>
      <c r="AG1044" s="21"/>
      <c r="AH1044" s="21"/>
      <c r="AI1044" s="21"/>
      <c r="AJ1044" s="21"/>
      <c r="AK1044" s="21"/>
      <c r="AL1044" s="21"/>
    </row>
    <row r="1045" ht="15.75" customHeight="1">
      <c r="A1045" s="146"/>
      <c r="B1045" s="147"/>
      <c r="C1045" s="146"/>
      <c r="D1045" s="148"/>
      <c r="E1045" s="149"/>
      <c r="F1045" s="149"/>
      <c r="G1045" s="21"/>
      <c r="H1045" s="21"/>
      <c r="I1045" s="21"/>
      <c r="J1045" s="21"/>
      <c r="K1045" s="21"/>
      <c r="L1045" s="21"/>
      <c r="M1045" s="21"/>
      <c r="N1045" s="150"/>
      <c r="O1045" s="21"/>
      <c r="P1045" s="21"/>
      <c r="Q1045" s="21"/>
      <c r="R1045" s="21"/>
      <c r="S1045" s="21"/>
      <c r="T1045" s="21"/>
      <c r="U1045" s="21"/>
      <c r="V1045" s="21"/>
      <c r="W1045" s="21"/>
      <c r="X1045" s="21"/>
      <c r="Y1045" s="21"/>
      <c r="Z1045" s="21"/>
      <c r="AA1045" s="21"/>
      <c r="AB1045" s="21"/>
      <c r="AC1045" s="21"/>
      <c r="AD1045" s="21"/>
      <c r="AE1045" s="21"/>
      <c r="AF1045" s="21"/>
      <c r="AG1045" s="21"/>
      <c r="AH1045" s="21"/>
      <c r="AI1045" s="21"/>
      <c r="AJ1045" s="21"/>
      <c r="AK1045" s="21"/>
      <c r="AL1045" s="21"/>
    </row>
    <row r="1046" ht="15.75" customHeight="1">
      <c r="A1046" s="146"/>
      <c r="B1046" s="147"/>
      <c r="C1046" s="146"/>
      <c r="D1046" s="148"/>
      <c r="E1046" s="149"/>
      <c r="F1046" s="149"/>
      <c r="G1046" s="21"/>
      <c r="H1046" s="21"/>
      <c r="I1046" s="21"/>
      <c r="J1046" s="21"/>
      <c r="K1046" s="21"/>
      <c r="L1046" s="21"/>
      <c r="M1046" s="21"/>
      <c r="N1046" s="150"/>
      <c r="O1046" s="21"/>
      <c r="P1046" s="21"/>
      <c r="Q1046" s="21"/>
      <c r="R1046" s="21"/>
      <c r="S1046" s="21"/>
      <c r="T1046" s="21"/>
      <c r="U1046" s="21"/>
      <c r="V1046" s="21"/>
      <c r="W1046" s="21"/>
      <c r="X1046" s="21"/>
      <c r="Y1046" s="21"/>
      <c r="Z1046" s="21"/>
      <c r="AA1046" s="21"/>
      <c r="AB1046" s="21"/>
      <c r="AC1046" s="21"/>
      <c r="AD1046" s="21"/>
      <c r="AE1046" s="21"/>
      <c r="AF1046" s="21"/>
      <c r="AG1046" s="21"/>
      <c r="AH1046" s="21"/>
      <c r="AI1046" s="21"/>
      <c r="AJ1046" s="21"/>
      <c r="AK1046" s="21"/>
      <c r="AL1046" s="21"/>
    </row>
    <row r="1047" ht="15.75" customHeight="1">
      <c r="A1047" s="146"/>
      <c r="B1047" s="147"/>
      <c r="C1047" s="146"/>
      <c r="D1047" s="148"/>
      <c r="E1047" s="149"/>
      <c r="F1047" s="149"/>
      <c r="G1047" s="21"/>
      <c r="H1047" s="21"/>
      <c r="I1047" s="21"/>
      <c r="J1047" s="21"/>
      <c r="K1047" s="21"/>
      <c r="L1047" s="21"/>
      <c r="M1047" s="21"/>
      <c r="N1047" s="150"/>
      <c r="O1047" s="21"/>
      <c r="P1047" s="21"/>
      <c r="Q1047" s="21"/>
      <c r="R1047" s="21"/>
      <c r="S1047" s="21"/>
      <c r="T1047" s="21"/>
      <c r="U1047" s="21"/>
      <c r="V1047" s="21"/>
      <c r="W1047" s="21"/>
      <c r="X1047" s="21"/>
      <c r="Y1047" s="21"/>
      <c r="Z1047" s="21"/>
      <c r="AA1047" s="21"/>
      <c r="AB1047" s="21"/>
      <c r="AC1047" s="21"/>
      <c r="AD1047" s="21"/>
      <c r="AE1047" s="21"/>
      <c r="AF1047" s="21"/>
      <c r="AG1047" s="21"/>
      <c r="AH1047" s="21"/>
      <c r="AI1047" s="21"/>
      <c r="AJ1047" s="21"/>
      <c r="AK1047" s="21"/>
      <c r="AL1047" s="21"/>
    </row>
    <row r="1048" ht="15.75" customHeight="1">
      <c r="A1048" s="146"/>
      <c r="B1048" s="147"/>
      <c r="C1048" s="146"/>
      <c r="D1048" s="148"/>
      <c r="E1048" s="149"/>
      <c r="F1048" s="149"/>
      <c r="G1048" s="21"/>
      <c r="H1048" s="21"/>
      <c r="I1048" s="21"/>
      <c r="J1048" s="21"/>
      <c r="K1048" s="21"/>
      <c r="L1048" s="21"/>
      <c r="M1048" s="21"/>
      <c r="N1048" s="150"/>
      <c r="O1048" s="21"/>
      <c r="P1048" s="21"/>
      <c r="Q1048" s="21"/>
      <c r="R1048" s="21"/>
      <c r="S1048" s="21"/>
      <c r="T1048" s="21"/>
      <c r="U1048" s="21"/>
      <c r="V1048" s="21"/>
      <c r="W1048" s="21"/>
      <c r="X1048" s="21"/>
      <c r="Y1048" s="21"/>
      <c r="Z1048" s="21"/>
      <c r="AA1048" s="21"/>
      <c r="AB1048" s="21"/>
      <c r="AC1048" s="21"/>
      <c r="AD1048" s="21"/>
      <c r="AE1048" s="21"/>
      <c r="AF1048" s="21"/>
      <c r="AG1048" s="21"/>
      <c r="AH1048" s="21"/>
      <c r="AI1048" s="21"/>
      <c r="AJ1048" s="21"/>
      <c r="AK1048" s="21"/>
      <c r="AL1048" s="21"/>
    </row>
    <row r="1049" ht="15.75" customHeight="1">
      <c r="A1049" s="146"/>
      <c r="B1049" s="147"/>
      <c r="C1049" s="146"/>
      <c r="D1049" s="148"/>
      <c r="E1049" s="149"/>
      <c r="F1049" s="149"/>
      <c r="G1049" s="21"/>
      <c r="H1049" s="21"/>
      <c r="I1049" s="21"/>
      <c r="J1049" s="21"/>
      <c r="K1049" s="21"/>
      <c r="L1049" s="21"/>
      <c r="M1049" s="21"/>
      <c r="N1049" s="150"/>
      <c r="O1049" s="21"/>
      <c r="P1049" s="21"/>
      <c r="Q1049" s="21"/>
      <c r="R1049" s="21"/>
      <c r="S1049" s="21"/>
      <c r="T1049" s="21"/>
      <c r="U1049" s="21"/>
      <c r="V1049" s="21"/>
      <c r="W1049" s="21"/>
      <c r="X1049" s="21"/>
      <c r="Y1049" s="21"/>
      <c r="Z1049" s="21"/>
      <c r="AA1049" s="21"/>
      <c r="AB1049" s="21"/>
      <c r="AC1049" s="21"/>
      <c r="AD1049" s="21"/>
      <c r="AE1049" s="21"/>
      <c r="AF1049" s="21"/>
      <c r="AG1049" s="21"/>
      <c r="AH1049" s="21"/>
      <c r="AI1049" s="21"/>
      <c r="AJ1049" s="21"/>
      <c r="AK1049" s="21"/>
      <c r="AL1049" s="21"/>
    </row>
    <row r="1050" ht="15.75" customHeight="1">
      <c r="A1050" s="146"/>
      <c r="B1050" s="147"/>
      <c r="C1050" s="146"/>
      <c r="D1050" s="148"/>
      <c r="E1050" s="149"/>
      <c r="F1050" s="149"/>
      <c r="G1050" s="21"/>
      <c r="H1050" s="21"/>
      <c r="I1050" s="21"/>
      <c r="J1050" s="21"/>
      <c r="K1050" s="21"/>
      <c r="L1050" s="21"/>
      <c r="M1050" s="21"/>
      <c r="N1050" s="150"/>
      <c r="O1050" s="21"/>
      <c r="P1050" s="21"/>
      <c r="Q1050" s="21"/>
      <c r="R1050" s="21"/>
      <c r="S1050" s="21"/>
      <c r="T1050" s="21"/>
      <c r="U1050" s="21"/>
      <c r="V1050" s="21"/>
      <c r="W1050" s="21"/>
      <c r="X1050" s="21"/>
      <c r="Y1050" s="21"/>
      <c r="Z1050" s="21"/>
      <c r="AA1050" s="21"/>
      <c r="AB1050" s="21"/>
      <c r="AC1050" s="21"/>
      <c r="AD1050" s="21"/>
      <c r="AE1050" s="21"/>
      <c r="AF1050" s="21"/>
      <c r="AG1050" s="21"/>
      <c r="AH1050" s="21"/>
      <c r="AI1050" s="21"/>
      <c r="AJ1050" s="21"/>
      <c r="AK1050" s="21"/>
      <c r="AL1050" s="21"/>
    </row>
    <row r="1051" ht="15.75" customHeight="1">
      <c r="A1051" s="146"/>
      <c r="B1051" s="147"/>
      <c r="C1051" s="146"/>
      <c r="D1051" s="148"/>
      <c r="E1051" s="149"/>
      <c r="F1051" s="149"/>
      <c r="G1051" s="21"/>
      <c r="H1051" s="21"/>
      <c r="I1051" s="21"/>
      <c r="J1051" s="21"/>
      <c r="K1051" s="21"/>
      <c r="L1051" s="21"/>
      <c r="M1051" s="21"/>
      <c r="N1051" s="150"/>
      <c r="O1051" s="21"/>
      <c r="P1051" s="21"/>
      <c r="Q1051" s="21"/>
      <c r="R1051" s="21"/>
      <c r="S1051" s="21"/>
      <c r="T1051" s="21"/>
      <c r="U1051" s="21"/>
      <c r="V1051" s="21"/>
      <c r="W1051" s="21"/>
      <c r="X1051" s="21"/>
      <c r="Y1051" s="21"/>
      <c r="Z1051" s="21"/>
      <c r="AA1051" s="21"/>
      <c r="AB1051" s="21"/>
      <c r="AC1051" s="21"/>
      <c r="AD1051" s="21"/>
      <c r="AE1051" s="21"/>
      <c r="AF1051" s="21"/>
      <c r="AG1051" s="21"/>
      <c r="AH1051" s="21"/>
      <c r="AI1051" s="21"/>
      <c r="AJ1051" s="21"/>
      <c r="AK1051" s="21"/>
      <c r="AL1051" s="21"/>
    </row>
    <row r="1052" ht="15.75" customHeight="1">
      <c r="A1052" s="146"/>
      <c r="B1052" s="147"/>
      <c r="C1052" s="146"/>
      <c r="D1052" s="148"/>
      <c r="E1052" s="149"/>
      <c r="F1052" s="149"/>
      <c r="G1052" s="21"/>
      <c r="H1052" s="21"/>
      <c r="I1052" s="21"/>
      <c r="J1052" s="21"/>
      <c r="K1052" s="21"/>
      <c r="L1052" s="21"/>
      <c r="M1052" s="21"/>
      <c r="N1052" s="150"/>
      <c r="O1052" s="21"/>
      <c r="P1052" s="21"/>
      <c r="Q1052" s="21"/>
      <c r="R1052" s="21"/>
      <c r="S1052" s="21"/>
      <c r="T1052" s="21"/>
      <c r="U1052" s="21"/>
      <c r="V1052" s="21"/>
      <c r="W1052" s="21"/>
      <c r="X1052" s="21"/>
      <c r="Y1052" s="21"/>
      <c r="Z1052" s="21"/>
      <c r="AA1052" s="21"/>
      <c r="AB1052" s="21"/>
      <c r="AC1052" s="21"/>
      <c r="AD1052" s="21"/>
      <c r="AE1052" s="21"/>
      <c r="AF1052" s="21"/>
      <c r="AG1052" s="21"/>
      <c r="AH1052" s="21"/>
      <c r="AI1052" s="21"/>
      <c r="AJ1052" s="21"/>
      <c r="AK1052" s="21"/>
      <c r="AL1052" s="21"/>
    </row>
    <row r="1053" ht="15.75" customHeight="1">
      <c r="A1053" s="146"/>
      <c r="B1053" s="147"/>
      <c r="C1053" s="146"/>
      <c r="D1053" s="148"/>
      <c r="E1053" s="149"/>
      <c r="F1053" s="149"/>
      <c r="G1053" s="21"/>
      <c r="H1053" s="21"/>
      <c r="I1053" s="21"/>
      <c r="J1053" s="21"/>
      <c r="K1053" s="21"/>
      <c r="L1053" s="21"/>
      <c r="M1053" s="21"/>
      <c r="N1053" s="150"/>
      <c r="O1053" s="21"/>
      <c r="P1053" s="21"/>
      <c r="Q1053" s="21"/>
      <c r="R1053" s="21"/>
      <c r="S1053" s="21"/>
      <c r="T1053" s="21"/>
      <c r="U1053" s="21"/>
      <c r="V1053" s="21"/>
      <c r="W1053" s="21"/>
      <c r="X1053" s="21"/>
      <c r="Y1053" s="21"/>
      <c r="Z1053" s="21"/>
      <c r="AA1053" s="21"/>
      <c r="AB1053" s="21"/>
      <c r="AC1053" s="21"/>
      <c r="AD1053" s="21"/>
      <c r="AE1053" s="21"/>
      <c r="AF1053" s="21"/>
      <c r="AG1053" s="21"/>
      <c r="AH1053" s="21"/>
      <c r="AI1053" s="21"/>
      <c r="AJ1053" s="21"/>
      <c r="AK1053" s="21"/>
      <c r="AL1053" s="21"/>
    </row>
    <row r="1054" ht="15.75" customHeight="1">
      <c r="A1054" s="146"/>
      <c r="B1054" s="147"/>
      <c r="C1054" s="146"/>
      <c r="D1054" s="148"/>
      <c r="E1054" s="149"/>
      <c r="F1054" s="149"/>
      <c r="G1054" s="21"/>
      <c r="H1054" s="21"/>
      <c r="I1054" s="21"/>
      <c r="J1054" s="21"/>
      <c r="K1054" s="21"/>
      <c r="L1054" s="21"/>
      <c r="M1054" s="21"/>
      <c r="N1054" s="150"/>
      <c r="O1054" s="21"/>
      <c r="P1054" s="21"/>
      <c r="Q1054" s="21"/>
      <c r="R1054" s="21"/>
      <c r="S1054" s="21"/>
      <c r="T1054" s="21"/>
      <c r="U1054" s="21"/>
      <c r="V1054" s="21"/>
      <c r="W1054" s="21"/>
      <c r="X1054" s="21"/>
      <c r="Y1054" s="21"/>
      <c r="Z1054" s="21"/>
      <c r="AA1054" s="21"/>
      <c r="AB1054" s="21"/>
      <c r="AC1054" s="21"/>
      <c r="AD1054" s="21"/>
      <c r="AE1054" s="21"/>
      <c r="AF1054" s="21"/>
      <c r="AG1054" s="21"/>
      <c r="AH1054" s="21"/>
      <c r="AI1054" s="21"/>
      <c r="AJ1054" s="21"/>
      <c r="AK1054" s="21"/>
      <c r="AL1054" s="21"/>
    </row>
    <row r="1055" ht="15.75" customHeight="1">
      <c r="A1055" s="146"/>
      <c r="B1055" s="147"/>
      <c r="C1055" s="146"/>
      <c r="D1055" s="148"/>
      <c r="E1055" s="149"/>
      <c r="F1055" s="149"/>
      <c r="G1055" s="21"/>
      <c r="H1055" s="21"/>
      <c r="I1055" s="21"/>
      <c r="J1055" s="21"/>
      <c r="K1055" s="21"/>
      <c r="L1055" s="21"/>
      <c r="M1055" s="21"/>
      <c r="N1055" s="150"/>
      <c r="O1055" s="21"/>
      <c r="P1055" s="21"/>
      <c r="Q1055" s="21"/>
      <c r="R1055" s="21"/>
      <c r="S1055" s="21"/>
      <c r="T1055" s="21"/>
      <c r="U1055" s="21"/>
      <c r="V1055" s="21"/>
      <c r="W1055" s="21"/>
      <c r="X1055" s="21"/>
      <c r="Y1055" s="21"/>
      <c r="Z1055" s="21"/>
      <c r="AA1055" s="21"/>
      <c r="AB1055" s="21"/>
      <c r="AC1055" s="21"/>
      <c r="AD1055" s="21"/>
      <c r="AE1055" s="21"/>
      <c r="AF1055" s="21"/>
      <c r="AG1055" s="21"/>
      <c r="AH1055" s="21"/>
      <c r="AI1055" s="21"/>
      <c r="AJ1055" s="21"/>
      <c r="AK1055" s="21"/>
      <c r="AL1055" s="21"/>
    </row>
    <row r="1056" ht="15.75" customHeight="1">
      <c r="A1056" s="146"/>
      <c r="B1056" s="147"/>
      <c r="C1056" s="146"/>
      <c r="D1056" s="148"/>
      <c r="E1056" s="149"/>
      <c r="F1056" s="149"/>
      <c r="G1056" s="21"/>
      <c r="H1056" s="21"/>
      <c r="I1056" s="21"/>
      <c r="J1056" s="21"/>
      <c r="K1056" s="21"/>
      <c r="L1056" s="21"/>
      <c r="M1056" s="21"/>
      <c r="N1056" s="150"/>
      <c r="O1056" s="21"/>
      <c r="P1056" s="21"/>
      <c r="Q1056" s="21"/>
      <c r="R1056" s="21"/>
      <c r="S1056" s="21"/>
      <c r="T1056" s="21"/>
      <c r="U1056" s="21"/>
      <c r="V1056" s="21"/>
      <c r="W1056" s="21"/>
      <c r="X1056" s="21"/>
      <c r="Y1056" s="21"/>
      <c r="Z1056" s="21"/>
      <c r="AA1056" s="21"/>
      <c r="AB1056" s="21"/>
      <c r="AC1056" s="21"/>
      <c r="AD1056" s="21"/>
      <c r="AE1056" s="21"/>
      <c r="AF1056" s="21"/>
      <c r="AG1056" s="21"/>
      <c r="AH1056" s="21"/>
      <c r="AI1056" s="21"/>
      <c r="AJ1056" s="21"/>
      <c r="AK1056" s="21"/>
      <c r="AL1056" s="21"/>
    </row>
    <row r="1057" ht="15.75" customHeight="1">
      <c r="A1057" s="146"/>
      <c r="B1057" s="147"/>
      <c r="C1057" s="146"/>
      <c r="D1057" s="148"/>
      <c r="E1057" s="149"/>
      <c r="F1057" s="149"/>
      <c r="G1057" s="21"/>
      <c r="H1057" s="21"/>
      <c r="I1057" s="21"/>
      <c r="J1057" s="21"/>
      <c r="K1057" s="21"/>
      <c r="L1057" s="21"/>
      <c r="M1057" s="21"/>
      <c r="N1057" s="150"/>
      <c r="O1057" s="21"/>
      <c r="P1057" s="21"/>
      <c r="Q1057" s="21"/>
      <c r="R1057" s="21"/>
      <c r="S1057" s="21"/>
      <c r="T1057" s="21"/>
      <c r="U1057" s="21"/>
      <c r="V1057" s="21"/>
      <c r="W1057" s="21"/>
      <c r="X1057" s="21"/>
      <c r="Y1057" s="21"/>
      <c r="Z1057" s="21"/>
      <c r="AA1057" s="21"/>
      <c r="AB1057" s="21"/>
      <c r="AC1057" s="21"/>
      <c r="AD1057" s="21"/>
      <c r="AE1057" s="21"/>
      <c r="AF1057" s="21"/>
      <c r="AG1057" s="21"/>
      <c r="AH1057" s="21"/>
      <c r="AI1057" s="21"/>
      <c r="AJ1057" s="21"/>
      <c r="AK1057" s="21"/>
      <c r="AL1057" s="21"/>
    </row>
    <row r="1058" ht="15.75" customHeight="1">
      <c r="A1058" s="146"/>
      <c r="B1058" s="147"/>
      <c r="C1058" s="146"/>
      <c r="D1058" s="148"/>
      <c r="E1058" s="149"/>
      <c r="F1058" s="149"/>
      <c r="G1058" s="21"/>
      <c r="H1058" s="21"/>
      <c r="I1058" s="21"/>
      <c r="J1058" s="21"/>
      <c r="K1058" s="21"/>
      <c r="L1058" s="21"/>
      <c r="M1058" s="21"/>
      <c r="N1058" s="150"/>
      <c r="O1058" s="21"/>
      <c r="P1058" s="21"/>
      <c r="Q1058" s="21"/>
      <c r="R1058" s="21"/>
      <c r="S1058" s="21"/>
      <c r="T1058" s="21"/>
      <c r="U1058" s="21"/>
      <c r="V1058" s="21"/>
      <c r="W1058" s="21"/>
      <c r="X1058" s="21"/>
      <c r="Y1058" s="21"/>
      <c r="Z1058" s="21"/>
      <c r="AA1058" s="21"/>
      <c r="AB1058" s="21"/>
      <c r="AC1058" s="21"/>
      <c r="AD1058" s="21"/>
      <c r="AE1058" s="21"/>
      <c r="AF1058" s="21"/>
      <c r="AG1058" s="21"/>
      <c r="AH1058" s="21"/>
      <c r="AI1058" s="21"/>
      <c r="AJ1058" s="21"/>
      <c r="AK1058" s="21"/>
      <c r="AL1058" s="21"/>
    </row>
    <row r="1059" ht="15.75" customHeight="1">
      <c r="A1059" s="146"/>
      <c r="B1059" s="147"/>
      <c r="C1059" s="146"/>
      <c r="D1059" s="148"/>
      <c r="E1059" s="149"/>
      <c r="F1059" s="149"/>
      <c r="G1059" s="21"/>
      <c r="H1059" s="21"/>
      <c r="I1059" s="21"/>
      <c r="J1059" s="21"/>
      <c r="K1059" s="21"/>
      <c r="L1059" s="21"/>
      <c r="M1059" s="21"/>
      <c r="N1059" s="150"/>
      <c r="O1059" s="21"/>
      <c r="P1059" s="21"/>
      <c r="Q1059" s="21"/>
      <c r="R1059" s="21"/>
      <c r="S1059" s="21"/>
      <c r="T1059" s="21"/>
      <c r="U1059" s="21"/>
      <c r="V1059" s="21"/>
      <c r="W1059" s="21"/>
      <c r="X1059" s="21"/>
      <c r="Y1059" s="21"/>
      <c r="Z1059" s="21"/>
      <c r="AA1059" s="21"/>
      <c r="AB1059" s="21"/>
      <c r="AC1059" s="21"/>
      <c r="AD1059" s="21"/>
      <c r="AE1059" s="21"/>
      <c r="AF1059" s="21"/>
      <c r="AG1059" s="21"/>
      <c r="AH1059" s="21"/>
      <c r="AI1059" s="21"/>
      <c r="AJ1059" s="21"/>
      <c r="AK1059" s="21"/>
      <c r="AL1059" s="21"/>
    </row>
    <row r="1060" ht="15.75" customHeight="1">
      <c r="A1060" s="146"/>
      <c r="B1060" s="147"/>
      <c r="C1060" s="146"/>
      <c r="D1060" s="148"/>
      <c r="E1060" s="149"/>
      <c r="F1060" s="149"/>
      <c r="G1060" s="21"/>
      <c r="H1060" s="21"/>
      <c r="I1060" s="21"/>
      <c r="J1060" s="21"/>
      <c r="K1060" s="21"/>
      <c r="L1060" s="21"/>
      <c r="M1060" s="21"/>
      <c r="N1060" s="150"/>
      <c r="O1060" s="21"/>
      <c r="P1060" s="21"/>
      <c r="Q1060" s="21"/>
      <c r="R1060" s="21"/>
      <c r="S1060" s="21"/>
      <c r="T1060" s="21"/>
      <c r="U1060" s="21"/>
      <c r="V1060" s="21"/>
      <c r="W1060" s="21"/>
      <c r="X1060" s="21"/>
      <c r="Y1060" s="21"/>
      <c r="Z1060" s="21"/>
      <c r="AA1060" s="21"/>
      <c r="AB1060" s="21"/>
      <c r="AC1060" s="21"/>
      <c r="AD1060" s="21"/>
      <c r="AE1060" s="21"/>
      <c r="AF1060" s="21"/>
      <c r="AG1060" s="21"/>
      <c r="AH1060" s="21"/>
      <c r="AI1060" s="21"/>
      <c r="AJ1060" s="21"/>
      <c r="AK1060" s="21"/>
      <c r="AL1060" s="21"/>
    </row>
    <row r="1061" ht="15.75" customHeight="1">
      <c r="A1061" s="146"/>
      <c r="B1061" s="147"/>
      <c r="C1061" s="146"/>
      <c r="D1061" s="148"/>
      <c r="E1061" s="149"/>
      <c r="F1061" s="149"/>
      <c r="G1061" s="21"/>
      <c r="H1061" s="21"/>
      <c r="I1061" s="21"/>
      <c r="J1061" s="21"/>
      <c r="K1061" s="21"/>
      <c r="L1061" s="21"/>
      <c r="M1061" s="21"/>
      <c r="N1061" s="150"/>
      <c r="O1061" s="21"/>
      <c r="P1061" s="21"/>
      <c r="Q1061" s="21"/>
      <c r="R1061" s="21"/>
      <c r="S1061" s="21"/>
      <c r="T1061" s="21"/>
      <c r="U1061" s="21"/>
      <c r="V1061" s="21"/>
      <c r="W1061" s="21"/>
      <c r="X1061" s="21"/>
      <c r="Y1061" s="21"/>
      <c r="Z1061" s="21"/>
      <c r="AA1061" s="21"/>
      <c r="AB1061" s="21"/>
      <c r="AC1061" s="21"/>
      <c r="AD1061" s="21"/>
      <c r="AE1061" s="21"/>
      <c r="AF1061" s="21"/>
      <c r="AG1061" s="21"/>
      <c r="AH1061" s="21"/>
      <c r="AI1061" s="21"/>
      <c r="AJ1061" s="21"/>
      <c r="AK1061" s="21"/>
      <c r="AL1061" s="21"/>
    </row>
    <row r="1062" ht="15.75" customHeight="1">
      <c r="A1062" s="146"/>
      <c r="B1062" s="147"/>
      <c r="C1062" s="146"/>
      <c r="D1062" s="148"/>
      <c r="E1062" s="149"/>
      <c r="F1062" s="149"/>
      <c r="G1062" s="21"/>
      <c r="H1062" s="21"/>
      <c r="I1062" s="21"/>
      <c r="J1062" s="21"/>
      <c r="K1062" s="21"/>
      <c r="L1062" s="21"/>
      <c r="M1062" s="21"/>
      <c r="N1062" s="150"/>
      <c r="O1062" s="21"/>
      <c r="P1062" s="21"/>
      <c r="Q1062" s="21"/>
      <c r="R1062" s="21"/>
      <c r="S1062" s="21"/>
      <c r="T1062" s="21"/>
      <c r="U1062" s="21"/>
      <c r="V1062" s="21"/>
      <c r="W1062" s="21"/>
      <c r="X1062" s="21"/>
      <c r="Y1062" s="21"/>
      <c r="Z1062" s="21"/>
      <c r="AA1062" s="21"/>
      <c r="AB1062" s="21"/>
      <c r="AC1062" s="21"/>
      <c r="AD1062" s="21"/>
      <c r="AE1062" s="21"/>
      <c r="AF1062" s="21"/>
      <c r="AG1062" s="21"/>
      <c r="AH1062" s="21"/>
      <c r="AI1062" s="21"/>
      <c r="AJ1062" s="21"/>
      <c r="AK1062" s="21"/>
      <c r="AL1062" s="21"/>
    </row>
    <row r="1063" ht="15.75" customHeight="1">
      <c r="A1063" s="146"/>
      <c r="B1063" s="147"/>
      <c r="C1063" s="146"/>
      <c r="D1063" s="148"/>
      <c r="E1063" s="149"/>
      <c r="F1063" s="149"/>
      <c r="G1063" s="21"/>
      <c r="H1063" s="21"/>
      <c r="I1063" s="21"/>
      <c r="J1063" s="21"/>
      <c r="K1063" s="21"/>
      <c r="L1063" s="21"/>
      <c r="M1063" s="21"/>
      <c r="N1063" s="150"/>
      <c r="O1063" s="21"/>
      <c r="P1063" s="21"/>
      <c r="Q1063" s="21"/>
      <c r="R1063" s="21"/>
      <c r="S1063" s="21"/>
      <c r="T1063" s="21"/>
      <c r="U1063" s="21"/>
      <c r="V1063" s="21"/>
      <c r="W1063" s="21"/>
      <c r="X1063" s="21"/>
      <c r="Y1063" s="21"/>
      <c r="Z1063" s="21"/>
      <c r="AA1063" s="21"/>
      <c r="AB1063" s="21"/>
      <c r="AC1063" s="21"/>
      <c r="AD1063" s="21"/>
      <c r="AE1063" s="21"/>
      <c r="AF1063" s="21"/>
      <c r="AG1063" s="21"/>
      <c r="AH1063" s="21"/>
      <c r="AI1063" s="21"/>
      <c r="AJ1063" s="21"/>
      <c r="AK1063" s="21"/>
      <c r="AL1063" s="21"/>
    </row>
    <row r="1064" ht="15.75" customHeight="1">
      <c r="A1064" s="146"/>
      <c r="B1064" s="147"/>
      <c r="C1064" s="146"/>
      <c r="D1064" s="148"/>
      <c r="E1064" s="149"/>
      <c r="F1064" s="149"/>
      <c r="G1064" s="21"/>
      <c r="H1064" s="21"/>
      <c r="I1064" s="21"/>
      <c r="J1064" s="21"/>
      <c r="K1064" s="21"/>
      <c r="L1064" s="21"/>
      <c r="M1064" s="21"/>
      <c r="N1064" s="150"/>
      <c r="O1064" s="21"/>
      <c r="P1064" s="21"/>
      <c r="Q1064" s="21"/>
      <c r="R1064" s="21"/>
      <c r="S1064" s="21"/>
      <c r="T1064" s="21"/>
      <c r="U1064" s="21"/>
      <c r="V1064" s="21"/>
      <c r="W1064" s="21"/>
      <c r="X1064" s="21"/>
      <c r="Y1064" s="21"/>
      <c r="Z1064" s="21"/>
      <c r="AA1064" s="21"/>
      <c r="AB1064" s="21"/>
      <c r="AC1064" s="21"/>
      <c r="AD1064" s="21"/>
      <c r="AE1064" s="21"/>
      <c r="AF1064" s="21"/>
      <c r="AG1064" s="21"/>
      <c r="AH1064" s="21"/>
      <c r="AI1064" s="21"/>
      <c r="AJ1064" s="21"/>
      <c r="AK1064" s="21"/>
      <c r="AL1064" s="21"/>
    </row>
    <row r="1065" ht="15.75" customHeight="1">
      <c r="A1065" s="146"/>
      <c r="B1065" s="147"/>
      <c r="C1065" s="146"/>
      <c r="D1065" s="148"/>
      <c r="E1065" s="149"/>
      <c r="F1065" s="149"/>
      <c r="G1065" s="21"/>
      <c r="H1065" s="21"/>
      <c r="I1065" s="21"/>
      <c r="J1065" s="21"/>
      <c r="K1065" s="21"/>
      <c r="L1065" s="21"/>
      <c r="M1065" s="21"/>
      <c r="N1065" s="150"/>
      <c r="O1065" s="21"/>
      <c r="P1065" s="21"/>
      <c r="Q1065" s="21"/>
      <c r="R1065" s="21"/>
      <c r="S1065" s="21"/>
      <c r="T1065" s="21"/>
      <c r="U1065" s="21"/>
      <c r="V1065" s="21"/>
      <c r="W1065" s="21"/>
      <c r="X1065" s="21"/>
      <c r="Y1065" s="21"/>
      <c r="Z1065" s="21"/>
      <c r="AA1065" s="21"/>
      <c r="AB1065" s="21"/>
      <c r="AC1065" s="21"/>
      <c r="AD1065" s="21"/>
      <c r="AE1065" s="21"/>
      <c r="AF1065" s="21"/>
      <c r="AG1065" s="21"/>
      <c r="AH1065" s="21"/>
      <c r="AI1065" s="21"/>
      <c r="AJ1065" s="21"/>
      <c r="AK1065" s="21"/>
      <c r="AL1065" s="21"/>
    </row>
    <row r="1066" ht="15.75" customHeight="1">
      <c r="A1066" s="146"/>
      <c r="B1066" s="147"/>
      <c r="C1066" s="146"/>
      <c r="D1066" s="148"/>
      <c r="E1066" s="149"/>
      <c r="F1066" s="149"/>
      <c r="G1066" s="21"/>
      <c r="H1066" s="21"/>
      <c r="I1066" s="21"/>
      <c r="J1066" s="21"/>
      <c r="K1066" s="21"/>
      <c r="L1066" s="21"/>
      <c r="M1066" s="21"/>
      <c r="N1066" s="150"/>
      <c r="O1066" s="21"/>
      <c r="P1066" s="21"/>
      <c r="Q1066" s="21"/>
      <c r="R1066" s="21"/>
      <c r="S1066" s="21"/>
      <c r="T1066" s="21"/>
      <c r="U1066" s="21"/>
      <c r="V1066" s="21"/>
      <c r="W1066" s="21"/>
      <c r="X1066" s="21"/>
      <c r="Y1066" s="21"/>
      <c r="Z1066" s="21"/>
      <c r="AA1066" s="21"/>
      <c r="AB1066" s="21"/>
      <c r="AC1066" s="21"/>
      <c r="AD1066" s="21"/>
      <c r="AE1066" s="21"/>
      <c r="AF1066" s="21"/>
      <c r="AG1066" s="21"/>
      <c r="AH1066" s="21"/>
      <c r="AI1066" s="21"/>
      <c r="AJ1066" s="21"/>
      <c r="AK1066" s="21"/>
      <c r="AL1066" s="21"/>
    </row>
    <row r="1067" ht="15.75" customHeight="1">
      <c r="A1067" s="146"/>
      <c r="B1067" s="147"/>
      <c r="C1067" s="146"/>
      <c r="D1067" s="148"/>
      <c r="E1067" s="149"/>
      <c r="F1067" s="149"/>
      <c r="G1067" s="21"/>
      <c r="H1067" s="21"/>
      <c r="I1067" s="21"/>
      <c r="J1067" s="21"/>
      <c r="K1067" s="21"/>
      <c r="L1067" s="21"/>
      <c r="M1067" s="21"/>
      <c r="N1067" s="150"/>
      <c r="O1067" s="21"/>
      <c r="P1067" s="21"/>
      <c r="Q1067" s="21"/>
      <c r="R1067" s="21"/>
      <c r="S1067" s="21"/>
      <c r="T1067" s="21"/>
      <c r="U1067" s="21"/>
      <c r="V1067" s="21"/>
      <c r="W1067" s="21"/>
      <c r="X1067" s="21"/>
      <c r="Y1067" s="21"/>
      <c r="Z1067" s="21"/>
      <c r="AA1067" s="21"/>
      <c r="AB1067" s="21"/>
      <c r="AC1067" s="21"/>
      <c r="AD1067" s="21"/>
      <c r="AE1067" s="21"/>
      <c r="AF1067" s="21"/>
      <c r="AG1067" s="21"/>
      <c r="AH1067" s="21"/>
      <c r="AI1067" s="21"/>
      <c r="AJ1067" s="21"/>
      <c r="AK1067" s="21"/>
      <c r="AL1067" s="21"/>
    </row>
    <row r="1068" ht="15.75" customHeight="1">
      <c r="A1068" s="146"/>
      <c r="B1068" s="147"/>
      <c r="C1068" s="146"/>
      <c r="D1068" s="148"/>
      <c r="E1068" s="149"/>
      <c r="F1068" s="149"/>
      <c r="G1068" s="21"/>
      <c r="H1068" s="21"/>
      <c r="I1068" s="21"/>
      <c r="J1068" s="21"/>
      <c r="K1068" s="21"/>
      <c r="L1068" s="21"/>
      <c r="M1068" s="21"/>
      <c r="N1068" s="150"/>
      <c r="O1068" s="21"/>
      <c r="P1068" s="21"/>
      <c r="Q1068" s="21"/>
      <c r="R1068" s="21"/>
      <c r="S1068" s="21"/>
      <c r="T1068" s="21"/>
      <c r="U1068" s="21"/>
      <c r="V1068" s="21"/>
      <c r="W1068" s="21"/>
      <c r="X1068" s="21"/>
      <c r="Y1068" s="21"/>
      <c r="Z1068" s="21"/>
      <c r="AA1068" s="21"/>
      <c r="AB1068" s="21"/>
      <c r="AC1068" s="21"/>
      <c r="AD1068" s="21"/>
      <c r="AE1068" s="21"/>
      <c r="AF1068" s="21"/>
      <c r="AG1068" s="21"/>
      <c r="AH1068" s="21"/>
      <c r="AI1068" s="21"/>
      <c r="AJ1068" s="21"/>
      <c r="AK1068" s="21"/>
      <c r="AL1068" s="21"/>
    </row>
    <row r="1069" ht="15.75" customHeight="1">
      <c r="A1069" s="146"/>
      <c r="B1069" s="147"/>
      <c r="C1069" s="146"/>
      <c r="D1069" s="148"/>
      <c r="E1069" s="149"/>
      <c r="F1069" s="149"/>
      <c r="G1069" s="21"/>
      <c r="H1069" s="21"/>
      <c r="I1069" s="21"/>
      <c r="J1069" s="21"/>
      <c r="K1069" s="21"/>
      <c r="L1069" s="21"/>
      <c r="M1069" s="21"/>
      <c r="N1069" s="150"/>
      <c r="O1069" s="21"/>
      <c r="P1069" s="21"/>
      <c r="Q1069" s="21"/>
      <c r="R1069" s="21"/>
      <c r="S1069" s="21"/>
      <c r="T1069" s="21"/>
      <c r="U1069" s="21"/>
      <c r="V1069" s="21"/>
      <c r="W1069" s="21"/>
      <c r="X1069" s="21"/>
      <c r="Y1069" s="21"/>
      <c r="Z1069" s="21"/>
      <c r="AA1069" s="21"/>
      <c r="AB1069" s="21"/>
      <c r="AC1069" s="21"/>
      <c r="AD1069" s="21"/>
      <c r="AE1069" s="21"/>
      <c r="AF1069" s="21"/>
      <c r="AG1069" s="21"/>
      <c r="AH1069" s="21"/>
      <c r="AI1069" s="21"/>
      <c r="AJ1069" s="21"/>
      <c r="AK1069" s="21"/>
      <c r="AL1069" s="21"/>
    </row>
    <row r="1070" ht="15.75" customHeight="1">
      <c r="A1070" s="146"/>
      <c r="B1070" s="147"/>
      <c r="C1070" s="146"/>
      <c r="D1070" s="148"/>
      <c r="E1070" s="149"/>
      <c r="F1070" s="149"/>
      <c r="G1070" s="21"/>
      <c r="H1070" s="21"/>
      <c r="I1070" s="21"/>
      <c r="J1070" s="21"/>
      <c r="K1070" s="21"/>
      <c r="L1070" s="21"/>
      <c r="M1070" s="21"/>
      <c r="N1070" s="150"/>
      <c r="O1070" s="21"/>
      <c r="P1070" s="21"/>
      <c r="Q1070" s="21"/>
      <c r="R1070" s="21"/>
      <c r="S1070" s="21"/>
      <c r="T1070" s="21"/>
      <c r="U1070" s="21"/>
      <c r="V1070" s="21"/>
      <c r="W1070" s="21"/>
      <c r="X1070" s="21"/>
      <c r="Y1070" s="21"/>
      <c r="Z1070" s="21"/>
      <c r="AA1070" s="21"/>
      <c r="AB1070" s="21"/>
      <c r="AC1070" s="21"/>
      <c r="AD1070" s="21"/>
      <c r="AE1070" s="21"/>
      <c r="AF1070" s="21"/>
      <c r="AG1070" s="21"/>
      <c r="AH1070" s="21"/>
      <c r="AI1070" s="21"/>
      <c r="AJ1070" s="21"/>
      <c r="AK1070" s="21"/>
      <c r="AL1070" s="21"/>
    </row>
    <row r="1071" ht="15.75" customHeight="1">
      <c r="A1071" s="146"/>
      <c r="B1071" s="147"/>
      <c r="C1071" s="146"/>
      <c r="D1071" s="148"/>
      <c r="E1071" s="149"/>
      <c r="F1071" s="149"/>
      <c r="G1071" s="21"/>
      <c r="H1071" s="21"/>
      <c r="I1071" s="21"/>
      <c r="J1071" s="21"/>
      <c r="K1071" s="21"/>
      <c r="L1071" s="21"/>
      <c r="M1071" s="21"/>
      <c r="N1071" s="150"/>
      <c r="O1071" s="21"/>
      <c r="P1071" s="21"/>
      <c r="Q1071" s="21"/>
      <c r="R1071" s="21"/>
      <c r="S1071" s="21"/>
      <c r="T1071" s="21"/>
      <c r="U1071" s="21"/>
      <c r="V1071" s="21"/>
      <c r="W1071" s="21"/>
      <c r="X1071" s="21"/>
      <c r="Y1071" s="21"/>
      <c r="Z1071" s="21"/>
      <c r="AA1071" s="21"/>
      <c r="AB1071" s="21"/>
      <c r="AC1071" s="21"/>
      <c r="AD1071" s="21"/>
      <c r="AE1071" s="21"/>
      <c r="AF1071" s="21"/>
      <c r="AG1071" s="21"/>
      <c r="AH1071" s="21"/>
      <c r="AI1071" s="21"/>
      <c r="AJ1071" s="21"/>
      <c r="AK1071" s="21"/>
      <c r="AL1071" s="21"/>
    </row>
  </sheetData>
  <mergeCells count="42">
    <mergeCell ref="A115:M115"/>
    <mergeCell ref="B116:C116"/>
    <mergeCell ref="A120:M120"/>
    <mergeCell ref="B121:C121"/>
    <mergeCell ref="A125:M125"/>
    <mergeCell ref="A126:M126"/>
    <mergeCell ref="A63:M63"/>
    <mergeCell ref="B64:C64"/>
    <mergeCell ref="A69:M69"/>
    <mergeCell ref="B70:C70"/>
    <mergeCell ref="A78:M78"/>
    <mergeCell ref="B79:C79"/>
    <mergeCell ref="A95:M95"/>
    <mergeCell ref="D6:G6"/>
    <mergeCell ref="D7:G7"/>
    <mergeCell ref="D5:G5"/>
    <mergeCell ref="D8:G8"/>
    <mergeCell ref="A1:M1"/>
    <mergeCell ref="A2:M2"/>
    <mergeCell ref="A3:A9"/>
    <mergeCell ref="B3:C9"/>
    <mergeCell ref="D3:G3"/>
    <mergeCell ref="D4:G4"/>
    <mergeCell ref="O7:O8"/>
    <mergeCell ref="F11:F12"/>
    <mergeCell ref="G11:I11"/>
    <mergeCell ref="J11:L11"/>
    <mergeCell ref="M11:M12"/>
    <mergeCell ref="D9:G9"/>
    <mergeCell ref="A10:M10"/>
    <mergeCell ref="A11:A12"/>
    <mergeCell ref="B11:B12"/>
    <mergeCell ref="C11:C12"/>
    <mergeCell ref="D11:D12"/>
    <mergeCell ref="E11:E12"/>
    <mergeCell ref="B13:C13"/>
    <mergeCell ref="B16:C16"/>
    <mergeCell ref="B28:C28"/>
    <mergeCell ref="A33:M33"/>
    <mergeCell ref="B34:C34"/>
    <mergeCell ref="A41:M41"/>
    <mergeCell ref="B42:C42"/>
  </mergeCells>
  <printOptions/>
  <pageMargins bottom="0.75" footer="0.0" header="0.0" left="0.25" right="0.25" top="0.75"/>
  <pageSetup fitToHeight="0"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4.38"/>
    <col customWidth="1" min="2" max="2" width="31.75"/>
    <col customWidth="1" min="3" max="3" width="8.5"/>
    <col customWidth="1" min="4" max="4" width="10.5"/>
    <col customWidth="1" min="5" max="29" width="14.38"/>
  </cols>
  <sheetData>
    <row r="1">
      <c r="A1" s="152"/>
      <c r="B1" s="153"/>
      <c r="C1" s="153"/>
      <c r="D1" s="153"/>
      <c r="E1" s="153"/>
      <c r="F1" s="153"/>
      <c r="G1" s="153"/>
      <c r="H1" s="153"/>
      <c r="I1" s="153"/>
      <c r="J1" s="154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</row>
    <row r="2">
      <c r="A2" s="155"/>
      <c r="B2" s="156"/>
      <c r="C2" s="156"/>
      <c r="D2" s="157"/>
      <c r="E2" s="157"/>
      <c r="F2" s="157"/>
      <c r="G2" s="157"/>
      <c r="H2" s="158"/>
      <c r="I2" s="158"/>
      <c r="J2" s="158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</row>
    <row r="3">
      <c r="A3" s="155"/>
      <c r="B3" s="156"/>
      <c r="D3" s="8" t="s">
        <v>0</v>
      </c>
      <c r="E3" s="9"/>
      <c r="F3" s="9"/>
      <c r="G3" s="10"/>
      <c r="H3" s="158"/>
      <c r="I3" s="158"/>
      <c r="J3" s="158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</row>
    <row r="4">
      <c r="D4" s="14" t="s">
        <v>1</v>
      </c>
      <c r="E4" s="9"/>
      <c r="F4" s="9"/>
      <c r="G4" s="10"/>
      <c r="H4" s="158"/>
      <c r="I4" s="158"/>
      <c r="J4" s="158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</row>
    <row r="5">
      <c r="D5" s="17" t="s">
        <v>3</v>
      </c>
      <c r="E5" s="9"/>
      <c r="F5" s="9"/>
      <c r="G5" s="10"/>
      <c r="H5" s="158"/>
      <c r="I5" s="158"/>
      <c r="J5" s="158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</row>
    <row r="6">
      <c r="D6" s="20" t="s">
        <v>5</v>
      </c>
      <c r="E6" s="9"/>
      <c r="F6" s="9"/>
      <c r="G6" s="10"/>
      <c r="H6" s="158"/>
      <c r="I6" s="158"/>
      <c r="J6" s="158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</row>
    <row r="7">
      <c r="D7" s="24" t="s">
        <v>7</v>
      </c>
      <c r="E7" s="9"/>
      <c r="F7" s="9"/>
      <c r="G7" s="10"/>
      <c r="H7" s="158"/>
      <c r="I7" s="159"/>
      <c r="J7" s="15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49"/>
      <c r="AC7" s="149"/>
    </row>
    <row r="8">
      <c r="D8" s="26" t="s">
        <v>9</v>
      </c>
      <c r="E8" s="9"/>
      <c r="F8" s="9"/>
      <c r="G8" s="10"/>
      <c r="H8" s="158"/>
      <c r="I8" s="158"/>
      <c r="J8" s="158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</row>
    <row r="9">
      <c r="D9" s="30" t="s">
        <v>10</v>
      </c>
      <c r="E9" s="9"/>
      <c r="F9" s="9"/>
      <c r="G9" s="10"/>
      <c r="H9" s="158"/>
      <c r="I9" s="158"/>
      <c r="J9" s="158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  <c r="Z9" s="149"/>
      <c r="AA9" s="149"/>
      <c r="AB9" s="149"/>
      <c r="AC9" s="149"/>
    </row>
    <row r="10">
      <c r="A10" s="149"/>
      <c r="B10" s="149"/>
      <c r="C10" s="149"/>
      <c r="D10" s="149"/>
      <c r="E10" s="149"/>
      <c r="F10" s="149"/>
      <c r="G10" s="149"/>
      <c r="H10" s="158"/>
      <c r="I10" s="158"/>
      <c r="J10" s="158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  <c r="Z10" s="149"/>
      <c r="AA10" s="149"/>
      <c r="AB10" s="149"/>
      <c r="AC10" s="149"/>
    </row>
    <row r="11">
      <c r="A11" s="152" t="s">
        <v>354</v>
      </c>
      <c r="B11" s="153"/>
      <c r="C11" s="153"/>
      <c r="D11" s="153"/>
      <c r="E11" s="153"/>
      <c r="F11" s="153"/>
      <c r="G11" s="153"/>
      <c r="H11" s="153"/>
      <c r="I11" s="153"/>
      <c r="J11" s="154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49"/>
      <c r="AC11" s="149"/>
    </row>
    <row r="12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>
      <c r="A13" s="160" t="s">
        <v>95</v>
      </c>
      <c r="B13" s="161" t="s">
        <v>355</v>
      </c>
      <c r="C13" s="162" t="s">
        <v>43</v>
      </c>
      <c r="D13" s="163"/>
      <c r="E13" s="163"/>
      <c r="F13" s="163"/>
      <c r="G13" s="163"/>
      <c r="H13" s="163"/>
      <c r="I13" s="163"/>
      <c r="J13" s="163"/>
      <c r="K13" s="149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>
      <c r="A14" s="164" t="s">
        <v>13</v>
      </c>
      <c r="B14" s="165" t="s">
        <v>11</v>
      </c>
      <c r="C14" s="165" t="s">
        <v>15</v>
      </c>
      <c r="D14" s="165" t="s">
        <v>356</v>
      </c>
      <c r="E14" s="165" t="s">
        <v>357</v>
      </c>
      <c r="F14" s="165" t="s">
        <v>20</v>
      </c>
      <c r="G14" s="165" t="s">
        <v>358</v>
      </c>
      <c r="H14" s="165" t="s">
        <v>357</v>
      </c>
      <c r="I14" s="165" t="s">
        <v>20</v>
      </c>
      <c r="J14" s="164" t="s">
        <v>359</v>
      </c>
      <c r="K14" s="149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</row>
    <row r="15">
      <c r="A15" s="166">
        <v>90106.0</v>
      </c>
      <c r="B15" s="167" t="s">
        <v>360</v>
      </c>
      <c r="C15" s="168" t="s">
        <v>68</v>
      </c>
      <c r="D15" s="169">
        <v>0.4</v>
      </c>
      <c r="E15" s="170">
        <v>5.82</v>
      </c>
      <c r="F15" s="170">
        <v>2.84</v>
      </c>
      <c r="G15" s="171">
        <f t="shared" ref="G15:G23" si="1">E15+F15</f>
        <v>8.66</v>
      </c>
      <c r="H15" s="172">
        <f t="shared" ref="H15:H23" si="2">E15*D15</f>
        <v>2.328</v>
      </c>
      <c r="I15" s="172">
        <f t="shared" ref="I15:I23" si="3">F15*D15</f>
        <v>1.136</v>
      </c>
      <c r="J15" s="172">
        <f t="shared" ref="J15:J23" si="4">G15*D15</f>
        <v>3.464</v>
      </c>
      <c r="K15" s="149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>
      <c r="A16" s="166">
        <v>88316.0</v>
      </c>
      <c r="B16" s="167" t="s">
        <v>361</v>
      </c>
      <c r="C16" s="168" t="s">
        <v>28</v>
      </c>
      <c r="D16" s="169">
        <v>0.2332</v>
      </c>
      <c r="E16" s="170">
        <v>7.23</v>
      </c>
      <c r="F16" s="170">
        <v>15.36</v>
      </c>
      <c r="G16" s="171">
        <f t="shared" si="1"/>
        <v>22.59</v>
      </c>
      <c r="H16" s="172">
        <f t="shared" si="2"/>
        <v>1.686036</v>
      </c>
      <c r="I16" s="172">
        <f t="shared" si="3"/>
        <v>3.581952</v>
      </c>
      <c r="J16" s="172">
        <f t="shared" si="4"/>
        <v>5.267988</v>
      </c>
      <c r="K16" s="149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>
      <c r="A17" s="166">
        <v>88309.0</v>
      </c>
      <c r="B17" s="167" t="s">
        <v>362</v>
      </c>
      <c r="C17" s="168" t="s">
        <v>28</v>
      </c>
      <c r="D17" s="169">
        <v>0.0777</v>
      </c>
      <c r="E17" s="170">
        <v>7.34</v>
      </c>
      <c r="F17" s="170">
        <v>21.87</v>
      </c>
      <c r="G17" s="171">
        <f t="shared" si="1"/>
        <v>29.21</v>
      </c>
      <c r="H17" s="172">
        <f t="shared" si="2"/>
        <v>0.570318</v>
      </c>
      <c r="I17" s="172">
        <f t="shared" si="3"/>
        <v>1.699299</v>
      </c>
      <c r="J17" s="172">
        <f t="shared" si="4"/>
        <v>2.269617</v>
      </c>
      <c r="K17" s="149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>
      <c r="A18" s="173">
        <v>38052.0</v>
      </c>
      <c r="B18" s="174" t="s">
        <v>363</v>
      </c>
      <c r="C18" s="168" t="s">
        <v>43</v>
      </c>
      <c r="D18" s="169">
        <v>1.003</v>
      </c>
      <c r="E18" s="170">
        <v>11.72</v>
      </c>
      <c r="F18" s="170">
        <v>0.0</v>
      </c>
      <c r="G18" s="171">
        <f t="shared" si="1"/>
        <v>11.72</v>
      </c>
      <c r="H18" s="172">
        <f t="shared" si="2"/>
        <v>11.75516</v>
      </c>
      <c r="I18" s="172">
        <f t="shared" si="3"/>
        <v>0</v>
      </c>
      <c r="J18" s="172">
        <f t="shared" si="4"/>
        <v>11.75516</v>
      </c>
      <c r="K18" s="149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>
      <c r="A19" s="166">
        <v>5679.0</v>
      </c>
      <c r="B19" s="167" t="s">
        <v>364</v>
      </c>
      <c r="C19" s="168" t="s">
        <v>365</v>
      </c>
      <c r="D19" s="169">
        <v>0.1383</v>
      </c>
      <c r="E19" s="170">
        <v>40.18</v>
      </c>
      <c r="F19" s="170">
        <v>0.0</v>
      </c>
      <c r="G19" s="171">
        <f t="shared" si="1"/>
        <v>40.18</v>
      </c>
      <c r="H19" s="172">
        <f t="shared" si="2"/>
        <v>5.556894</v>
      </c>
      <c r="I19" s="172">
        <f t="shared" si="3"/>
        <v>0</v>
      </c>
      <c r="J19" s="172">
        <f t="shared" si="4"/>
        <v>5.556894</v>
      </c>
      <c r="K19" s="149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>
      <c r="A20" s="166">
        <v>5678.0</v>
      </c>
      <c r="B20" s="167" t="s">
        <v>366</v>
      </c>
      <c r="C20" s="168" t="s">
        <v>367</v>
      </c>
      <c r="D20" s="169">
        <v>0.0172</v>
      </c>
      <c r="E20" s="170">
        <v>161.24</v>
      </c>
      <c r="F20" s="170">
        <v>0.0</v>
      </c>
      <c r="G20" s="171">
        <f t="shared" si="1"/>
        <v>161.24</v>
      </c>
      <c r="H20" s="172">
        <f t="shared" si="2"/>
        <v>2.773328</v>
      </c>
      <c r="I20" s="172">
        <f t="shared" si="3"/>
        <v>0</v>
      </c>
      <c r="J20" s="172">
        <f t="shared" si="4"/>
        <v>2.773328</v>
      </c>
      <c r="K20" s="149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>
      <c r="A21" s="166">
        <v>4718.0</v>
      </c>
      <c r="B21" s="167" t="s">
        <v>368</v>
      </c>
      <c r="C21" s="168" t="s">
        <v>68</v>
      </c>
      <c r="D21" s="169">
        <v>0.4314</v>
      </c>
      <c r="E21" s="170">
        <v>65.43</v>
      </c>
      <c r="F21" s="170">
        <v>0.0</v>
      </c>
      <c r="G21" s="171">
        <f t="shared" si="1"/>
        <v>65.43</v>
      </c>
      <c r="H21" s="172">
        <f t="shared" si="2"/>
        <v>28.226502</v>
      </c>
      <c r="I21" s="172">
        <f t="shared" si="3"/>
        <v>0</v>
      </c>
      <c r="J21" s="172">
        <f t="shared" si="4"/>
        <v>28.226502</v>
      </c>
      <c r="K21" s="149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>
      <c r="A22" s="166">
        <v>4021.0</v>
      </c>
      <c r="B22" s="167" t="s">
        <v>369</v>
      </c>
      <c r="C22" s="168" t="s">
        <v>35</v>
      </c>
      <c r="D22" s="169">
        <v>3.1105</v>
      </c>
      <c r="E22" s="170">
        <v>10.65</v>
      </c>
      <c r="F22" s="170">
        <v>0.0</v>
      </c>
      <c r="G22" s="171">
        <f t="shared" si="1"/>
        <v>10.65</v>
      </c>
      <c r="H22" s="172">
        <f t="shared" si="2"/>
        <v>33.126825</v>
      </c>
      <c r="I22" s="172">
        <f t="shared" si="3"/>
        <v>0</v>
      </c>
      <c r="J22" s="172">
        <f t="shared" si="4"/>
        <v>33.126825</v>
      </c>
      <c r="K22" s="149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>
      <c r="A23" s="166">
        <v>3670.0</v>
      </c>
      <c r="B23" s="167" t="s">
        <v>370</v>
      </c>
      <c r="C23" s="168" t="s">
        <v>15</v>
      </c>
      <c r="D23" s="169">
        <v>0.1071</v>
      </c>
      <c r="E23" s="170">
        <v>23.16</v>
      </c>
      <c r="F23" s="170">
        <v>0.0</v>
      </c>
      <c r="G23" s="171">
        <f t="shared" si="1"/>
        <v>23.16</v>
      </c>
      <c r="H23" s="172">
        <f t="shared" si="2"/>
        <v>2.480436</v>
      </c>
      <c r="I23" s="172">
        <f t="shared" si="3"/>
        <v>0</v>
      </c>
      <c r="J23" s="172">
        <f t="shared" si="4"/>
        <v>2.480436</v>
      </c>
      <c r="K23" s="149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>
      <c r="A24" s="175"/>
      <c r="B24" s="156"/>
      <c r="C24" s="176"/>
      <c r="D24" s="82"/>
      <c r="E24" s="82"/>
      <c r="F24" s="177"/>
      <c r="G24" s="178" t="s">
        <v>371</v>
      </c>
      <c r="H24" s="179">
        <f t="shared" ref="H24:J24" si="5">SUM(H15:H23)</f>
        <v>88.503499</v>
      </c>
      <c r="I24" s="179">
        <f t="shared" si="5"/>
        <v>6.417251</v>
      </c>
      <c r="J24" s="179">
        <f t="shared" si="5"/>
        <v>94.92075</v>
      </c>
      <c r="K24" s="82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</row>
    <row r="25">
      <c r="A25" s="175"/>
      <c r="B25" s="180"/>
      <c r="C25" s="181"/>
      <c r="D25" s="82"/>
      <c r="E25" s="82"/>
      <c r="F25" s="82"/>
      <c r="G25" s="82"/>
      <c r="H25" s="82"/>
      <c r="I25" s="82"/>
      <c r="J25" s="82"/>
      <c r="K25" s="82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</row>
    <row r="26">
      <c r="A26" s="182" t="s">
        <v>99</v>
      </c>
      <c r="B26" s="161" t="s">
        <v>372</v>
      </c>
      <c r="C26" s="162" t="s">
        <v>43</v>
      </c>
      <c r="D26" s="163"/>
      <c r="E26" s="163"/>
      <c r="F26" s="163"/>
      <c r="G26" s="163"/>
      <c r="H26" s="163"/>
      <c r="I26" s="163"/>
      <c r="J26" s="163"/>
      <c r="K26" s="149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>
      <c r="A27" s="164" t="s">
        <v>13</v>
      </c>
      <c r="B27" s="165" t="s">
        <v>11</v>
      </c>
      <c r="C27" s="165" t="s">
        <v>15</v>
      </c>
      <c r="D27" s="165" t="s">
        <v>356</v>
      </c>
      <c r="E27" s="165" t="s">
        <v>357</v>
      </c>
      <c r="F27" s="165" t="s">
        <v>20</v>
      </c>
      <c r="G27" s="165" t="s">
        <v>358</v>
      </c>
      <c r="H27" s="165" t="s">
        <v>357</v>
      </c>
      <c r="I27" s="165" t="s">
        <v>20</v>
      </c>
      <c r="J27" s="164" t="s">
        <v>359</v>
      </c>
      <c r="K27" s="149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>
      <c r="A28" s="166">
        <v>90106.0</v>
      </c>
      <c r="B28" s="167" t="s">
        <v>360</v>
      </c>
      <c r="C28" s="168" t="s">
        <v>68</v>
      </c>
      <c r="D28" s="169">
        <v>0.4</v>
      </c>
      <c r="E28" s="170">
        <v>5.82</v>
      </c>
      <c r="F28" s="170">
        <v>2.84</v>
      </c>
      <c r="G28" s="171">
        <f t="shared" ref="G28:G36" si="6">E28+F28</f>
        <v>8.66</v>
      </c>
      <c r="H28" s="172">
        <f t="shared" ref="H28:H36" si="7">E28*D28</f>
        <v>2.328</v>
      </c>
      <c r="I28" s="172">
        <f t="shared" ref="I28:I36" si="8">F28*D28</f>
        <v>1.136</v>
      </c>
      <c r="J28" s="172">
        <f t="shared" ref="J28:J36" si="9">G28*D28</f>
        <v>3.464</v>
      </c>
      <c r="K28" s="149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>
      <c r="A29" s="166">
        <v>88316.0</v>
      </c>
      <c r="B29" s="167" t="s">
        <v>361</v>
      </c>
      <c r="C29" s="168" t="s">
        <v>28</v>
      </c>
      <c r="D29" s="169">
        <v>0.2332</v>
      </c>
      <c r="E29" s="170">
        <v>7.23</v>
      </c>
      <c r="F29" s="170">
        <v>15.36</v>
      </c>
      <c r="G29" s="171">
        <f t="shared" si="6"/>
        <v>22.59</v>
      </c>
      <c r="H29" s="172">
        <f t="shared" si="7"/>
        <v>1.686036</v>
      </c>
      <c r="I29" s="172">
        <f t="shared" si="8"/>
        <v>3.581952</v>
      </c>
      <c r="J29" s="172">
        <f t="shared" si="9"/>
        <v>5.267988</v>
      </c>
      <c r="K29" s="149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>
      <c r="A30" s="166">
        <v>88309.0</v>
      </c>
      <c r="B30" s="167" t="s">
        <v>362</v>
      </c>
      <c r="C30" s="168" t="s">
        <v>28</v>
      </c>
      <c r="D30" s="169">
        <v>0.0777</v>
      </c>
      <c r="E30" s="170">
        <v>7.34</v>
      </c>
      <c r="F30" s="170">
        <v>21.87</v>
      </c>
      <c r="G30" s="171">
        <f t="shared" si="6"/>
        <v>29.21</v>
      </c>
      <c r="H30" s="172">
        <f t="shared" si="7"/>
        <v>0.570318</v>
      </c>
      <c r="I30" s="172">
        <f t="shared" si="8"/>
        <v>1.699299</v>
      </c>
      <c r="J30" s="172">
        <f t="shared" si="9"/>
        <v>2.269617</v>
      </c>
      <c r="K30" s="149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>
      <c r="A31" s="173">
        <v>38053.0</v>
      </c>
      <c r="B31" s="174" t="s">
        <v>373</v>
      </c>
      <c r="C31" s="168" t="s">
        <v>43</v>
      </c>
      <c r="D31" s="169">
        <v>1.003</v>
      </c>
      <c r="E31" s="170">
        <v>24.21</v>
      </c>
      <c r="F31" s="170">
        <v>0.0</v>
      </c>
      <c r="G31" s="171">
        <f t="shared" si="6"/>
        <v>24.21</v>
      </c>
      <c r="H31" s="172">
        <f t="shared" si="7"/>
        <v>24.28263</v>
      </c>
      <c r="I31" s="172">
        <f t="shared" si="8"/>
        <v>0</v>
      </c>
      <c r="J31" s="172">
        <f t="shared" si="9"/>
        <v>24.28263</v>
      </c>
      <c r="K31" s="149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>
      <c r="A32" s="166">
        <v>5679.0</v>
      </c>
      <c r="B32" s="167" t="s">
        <v>364</v>
      </c>
      <c r="C32" s="168" t="s">
        <v>365</v>
      </c>
      <c r="D32" s="169">
        <v>0.1383</v>
      </c>
      <c r="E32" s="170">
        <v>40.18</v>
      </c>
      <c r="F32" s="170">
        <v>0.0</v>
      </c>
      <c r="G32" s="171">
        <f t="shared" si="6"/>
        <v>40.18</v>
      </c>
      <c r="H32" s="172">
        <f t="shared" si="7"/>
        <v>5.556894</v>
      </c>
      <c r="I32" s="172">
        <f t="shared" si="8"/>
        <v>0</v>
      </c>
      <c r="J32" s="172">
        <f t="shared" si="9"/>
        <v>5.556894</v>
      </c>
      <c r="K32" s="149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</row>
    <row r="33">
      <c r="A33" s="166">
        <v>5678.0</v>
      </c>
      <c r="B33" s="167" t="s">
        <v>366</v>
      </c>
      <c r="C33" s="168" t="s">
        <v>367</v>
      </c>
      <c r="D33" s="169">
        <v>0.0172</v>
      </c>
      <c r="E33" s="170">
        <v>161.24</v>
      </c>
      <c r="F33" s="170">
        <v>0.0</v>
      </c>
      <c r="G33" s="171">
        <f t="shared" si="6"/>
        <v>161.24</v>
      </c>
      <c r="H33" s="172">
        <f t="shared" si="7"/>
        <v>2.773328</v>
      </c>
      <c r="I33" s="172">
        <f t="shared" si="8"/>
        <v>0</v>
      </c>
      <c r="J33" s="172">
        <f t="shared" si="9"/>
        <v>2.773328</v>
      </c>
      <c r="K33" s="149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>
      <c r="A34" s="166">
        <v>4718.0</v>
      </c>
      <c r="B34" s="167" t="s">
        <v>368</v>
      </c>
      <c r="C34" s="168" t="s">
        <v>68</v>
      </c>
      <c r="D34" s="169">
        <v>0.4314</v>
      </c>
      <c r="E34" s="170">
        <v>65.43</v>
      </c>
      <c r="F34" s="170">
        <v>0.0</v>
      </c>
      <c r="G34" s="171">
        <f t="shared" si="6"/>
        <v>65.43</v>
      </c>
      <c r="H34" s="172">
        <f t="shared" si="7"/>
        <v>28.226502</v>
      </c>
      <c r="I34" s="172">
        <f t="shared" si="8"/>
        <v>0</v>
      </c>
      <c r="J34" s="172">
        <f t="shared" si="9"/>
        <v>28.226502</v>
      </c>
      <c r="K34" s="149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>
      <c r="A35" s="166">
        <v>4021.0</v>
      </c>
      <c r="B35" s="167" t="s">
        <v>369</v>
      </c>
      <c r="C35" s="168" t="s">
        <v>35</v>
      </c>
      <c r="D35" s="169">
        <v>3.1105</v>
      </c>
      <c r="E35" s="170">
        <v>10.65</v>
      </c>
      <c r="F35" s="170">
        <v>0.0</v>
      </c>
      <c r="G35" s="171">
        <f t="shared" si="6"/>
        <v>10.65</v>
      </c>
      <c r="H35" s="172">
        <f t="shared" si="7"/>
        <v>33.126825</v>
      </c>
      <c r="I35" s="172">
        <f t="shared" si="8"/>
        <v>0</v>
      </c>
      <c r="J35" s="172">
        <f t="shared" si="9"/>
        <v>33.126825</v>
      </c>
      <c r="K35" s="149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>
      <c r="A36" s="166">
        <v>3670.0</v>
      </c>
      <c r="B36" s="167" t="s">
        <v>370</v>
      </c>
      <c r="C36" s="168" t="s">
        <v>15</v>
      </c>
      <c r="D36" s="169">
        <v>0.1071</v>
      </c>
      <c r="E36" s="170">
        <v>23.16</v>
      </c>
      <c r="F36" s="170">
        <v>0.0</v>
      </c>
      <c r="G36" s="171">
        <f t="shared" si="6"/>
        <v>23.16</v>
      </c>
      <c r="H36" s="172">
        <f t="shared" si="7"/>
        <v>2.480436</v>
      </c>
      <c r="I36" s="172">
        <f t="shared" si="8"/>
        <v>0</v>
      </c>
      <c r="J36" s="172">
        <f t="shared" si="9"/>
        <v>2.480436</v>
      </c>
      <c r="K36" s="149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>
      <c r="A37" s="175"/>
      <c r="B37" s="156"/>
      <c r="C37" s="176"/>
      <c r="D37" s="82"/>
      <c r="E37" s="82"/>
      <c r="F37" s="177"/>
      <c r="G37" s="178" t="s">
        <v>371</v>
      </c>
      <c r="H37" s="179">
        <f t="shared" ref="H37:J37" si="10">SUM(H28:H36)</f>
        <v>101.030969</v>
      </c>
      <c r="I37" s="179">
        <f t="shared" si="10"/>
        <v>6.417251</v>
      </c>
      <c r="J37" s="179">
        <f t="shared" si="10"/>
        <v>107.44822</v>
      </c>
      <c r="K37" s="82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</row>
    <row r="38">
      <c r="A38" s="175"/>
      <c r="B38" s="156"/>
      <c r="C38" s="176"/>
      <c r="D38" s="82"/>
      <c r="E38" s="82"/>
      <c r="F38" s="149"/>
      <c r="G38" s="183"/>
      <c r="H38" s="184"/>
      <c r="I38" s="184"/>
      <c r="J38" s="184"/>
      <c r="K38" s="82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</row>
    <row r="39">
      <c r="A39" s="182" t="s">
        <v>374</v>
      </c>
      <c r="B39" s="185" t="s">
        <v>219</v>
      </c>
      <c r="C39" s="186" t="s">
        <v>375</v>
      </c>
      <c r="D39" s="163"/>
      <c r="E39" s="163"/>
      <c r="F39" s="163"/>
      <c r="G39" s="163"/>
      <c r="H39" s="163"/>
      <c r="I39" s="163"/>
      <c r="J39" s="163"/>
      <c r="K39" s="149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>
      <c r="A40" s="164" t="s">
        <v>13</v>
      </c>
      <c r="B40" s="165" t="s">
        <v>11</v>
      </c>
      <c r="C40" s="165" t="s">
        <v>15</v>
      </c>
      <c r="D40" s="165" t="s">
        <v>356</v>
      </c>
      <c r="E40" s="165" t="s">
        <v>357</v>
      </c>
      <c r="F40" s="165" t="s">
        <v>20</v>
      </c>
      <c r="G40" s="165" t="s">
        <v>358</v>
      </c>
      <c r="H40" s="164"/>
      <c r="I40" s="164"/>
      <c r="J40" s="164" t="s">
        <v>359</v>
      </c>
      <c r="K40" s="149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>
      <c r="A41" s="187" t="s">
        <v>376</v>
      </c>
      <c r="B41" s="188" t="s">
        <v>377</v>
      </c>
      <c r="C41" s="168" t="s">
        <v>35</v>
      </c>
      <c r="D41" s="189">
        <v>1.0</v>
      </c>
      <c r="E41" s="170">
        <v>14.98</v>
      </c>
      <c r="F41" s="170">
        <v>0.0</v>
      </c>
      <c r="G41" s="171">
        <f t="shared" ref="G41:G45" si="11">E41+F41</f>
        <v>14.98</v>
      </c>
      <c r="H41" s="172">
        <f t="shared" ref="H41:H45" si="12">E41*D41</f>
        <v>14.98</v>
      </c>
      <c r="I41" s="172">
        <f t="shared" ref="I41:I45" si="13">F41*D41</f>
        <v>0</v>
      </c>
      <c r="J41" s="172">
        <f t="shared" ref="J41:J45" si="14">G41*D41</f>
        <v>14.98</v>
      </c>
      <c r="K41" s="149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>
      <c r="A42" s="187">
        <v>43130.0</v>
      </c>
      <c r="B42" s="188" t="s">
        <v>378</v>
      </c>
      <c r="C42" s="168" t="s">
        <v>131</v>
      </c>
      <c r="D42" s="189">
        <v>0.05</v>
      </c>
      <c r="E42" s="170">
        <v>26.45</v>
      </c>
      <c r="F42" s="170">
        <v>0.0</v>
      </c>
      <c r="G42" s="171">
        <f t="shared" si="11"/>
        <v>26.45</v>
      </c>
      <c r="H42" s="172">
        <f t="shared" si="12"/>
        <v>1.3225</v>
      </c>
      <c r="I42" s="172">
        <f t="shared" si="13"/>
        <v>0</v>
      </c>
      <c r="J42" s="172">
        <f t="shared" si="14"/>
        <v>1.3225</v>
      </c>
      <c r="K42" s="149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>
      <c r="A43" s="187">
        <v>10527.0</v>
      </c>
      <c r="B43" s="188" t="s">
        <v>379</v>
      </c>
      <c r="C43" s="168" t="s">
        <v>380</v>
      </c>
      <c r="D43" s="189">
        <v>0.5</v>
      </c>
      <c r="E43" s="170">
        <v>28.0</v>
      </c>
      <c r="F43" s="170">
        <v>0.0</v>
      </c>
      <c r="G43" s="171">
        <f t="shared" si="11"/>
        <v>28</v>
      </c>
      <c r="H43" s="172">
        <f t="shared" si="12"/>
        <v>14</v>
      </c>
      <c r="I43" s="172">
        <f t="shared" si="13"/>
        <v>0</v>
      </c>
      <c r="J43" s="172">
        <f t="shared" si="14"/>
        <v>14</v>
      </c>
      <c r="K43" s="149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>
      <c r="A44" s="187">
        <v>88309.0</v>
      </c>
      <c r="B44" s="188" t="s">
        <v>381</v>
      </c>
      <c r="C44" s="190" t="s">
        <v>28</v>
      </c>
      <c r="D44" s="189">
        <v>0.28</v>
      </c>
      <c r="E44" s="170">
        <v>7.34</v>
      </c>
      <c r="F44" s="170">
        <v>21.87</v>
      </c>
      <c r="G44" s="171">
        <f t="shared" si="11"/>
        <v>29.21</v>
      </c>
      <c r="H44" s="172">
        <f t="shared" si="12"/>
        <v>2.0552</v>
      </c>
      <c r="I44" s="172">
        <f t="shared" si="13"/>
        <v>6.1236</v>
      </c>
      <c r="J44" s="172">
        <f t="shared" si="14"/>
        <v>8.1788</v>
      </c>
      <c r="K44" s="149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>
      <c r="A45" s="187">
        <v>88316.0</v>
      </c>
      <c r="B45" s="188" t="s">
        <v>382</v>
      </c>
      <c r="C45" s="190" t="s">
        <v>28</v>
      </c>
      <c r="D45" s="189">
        <v>0.17</v>
      </c>
      <c r="E45" s="170">
        <v>7.23</v>
      </c>
      <c r="F45" s="170">
        <v>15.36</v>
      </c>
      <c r="G45" s="171">
        <f t="shared" si="11"/>
        <v>22.59</v>
      </c>
      <c r="H45" s="172">
        <f t="shared" si="12"/>
        <v>1.2291</v>
      </c>
      <c r="I45" s="172">
        <f t="shared" si="13"/>
        <v>2.6112</v>
      </c>
      <c r="J45" s="172">
        <f t="shared" si="14"/>
        <v>3.8403</v>
      </c>
      <c r="K45" s="149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>
      <c r="A46" s="149"/>
      <c r="B46" s="149"/>
      <c r="C46" s="149"/>
      <c r="D46" s="149"/>
      <c r="E46" s="149"/>
      <c r="F46" s="177"/>
      <c r="G46" s="178" t="s">
        <v>371</v>
      </c>
      <c r="H46" s="179">
        <f t="shared" ref="H46:J46" si="15">SUM(H41:H45)</f>
        <v>33.5868</v>
      </c>
      <c r="I46" s="179">
        <f t="shared" si="15"/>
        <v>8.7348</v>
      </c>
      <c r="J46" s="179">
        <f t="shared" si="15"/>
        <v>42.3216</v>
      </c>
      <c r="K46" s="149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>
      <c r="A48" s="152"/>
      <c r="B48" s="153"/>
      <c r="C48" s="153"/>
      <c r="D48" s="153"/>
      <c r="E48" s="153"/>
      <c r="F48" s="153"/>
      <c r="G48" s="153"/>
      <c r="H48" s="153"/>
      <c r="I48" s="153"/>
      <c r="J48" s="154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149"/>
      <c r="X48" s="149"/>
      <c r="Y48" s="149"/>
      <c r="Z48" s="149"/>
      <c r="AA48" s="149"/>
      <c r="AB48" s="149"/>
      <c r="AC48" s="149"/>
    </row>
    <row r="49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</row>
    <row r="8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</row>
    <row r="8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</row>
    <row r="8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</row>
    <row r="87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</row>
    <row r="89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</row>
    <row r="9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</row>
    <row r="9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</row>
    <row r="97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</row>
    <row r="99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</row>
    <row r="10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</row>
    <row r="10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</row>
    <row r="10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</row>
    <row r="107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</row>
    <row r="109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</row>
    <row r="11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</row>
    <row r="11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</row>
    <row r="11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</row>
    <row r="117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</row>
    <row r="119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</row>
    <row r="12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</row>
    <row r="12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</row>
    <row r="1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</row>
    <row r="127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</row>
    <row r="129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</row>
    <row r="13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</row>
    <row r="13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</row>
    <row r="13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</row>
    <row r="137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</row>
    <row r="139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</row>
    <row r="14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</row>
    <row r="14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</row>
    <row r="14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</row>
    <row r="147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</row>
    <row r="149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</row>
    <row r="15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</row>
    <row r="15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</row>
    <row r="15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</row>
    <row r="157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</row>
    <row r="159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</row>
    <row r="16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</row>
    <row r="16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</row>
    <row r="164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</row>
    <row r="16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</row>
    <row r="166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</row>
    <row r="167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</row>
    <row r="168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</row>
    <row r="169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</row>
    <row r="170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</row>
    <row r="17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</row>
    <row r="172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</row>
    <row r="17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</row>
    <row r="174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</row>
    <row r="17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</row>
    <row r="176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</row>
    <row r="177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</row>
    <row r="178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</row>
    <row r="179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</row>
    <row r="180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</row>
    <row r="18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</row>
    <row r="182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</row>
    <row r="18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</row>
    <row r="184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</row>
    <row r="18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</row>
    <row r="186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</row>
    <row r="187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</row>
    <row r="188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</row>
    <row r="189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</row>
    <row r="190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</row>
    <row r="19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</row>
    <row r="192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</row>
    <row r="19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</row>
    <row r="194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</row>
    <row r="19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</row>
    <row r="196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</row>
    <row r="197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</row>
    <row r="198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</row>
    <row r="199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</row>
    <row r="200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</row>
    <row r="20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</row>
    <row r="202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</row>
    <row r="20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</row>
    <row r="204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</row>
    <row r="20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</row>
    <row r="206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</row>
    <row r="207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</row>
    <row r="208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</row>
    <row r="209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</row>
    <row r="210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</row>
    <row r="21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</row>
    <row r="212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</row>
    <row r="21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</row>
    <row r="214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</row>
    <row r="21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</row>
    <row r="216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</row>
    <row r="217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</row>
    <row r="218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</row>
    <row r="219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</row>
    <row r="220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</row>
    <row r="22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</row>
    <row r="222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</row>
    <row r="22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</row>
    <row r="224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</row>
    <row r="2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</row>
    <row r="226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</row>
    <row r="227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</row>
    <row r="228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</row>
    <row r="229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</row>
    <row r="230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</row>
    <row r="23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</row>
    <row r="232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</row>
    <row r="23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</row>
    <row r="234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</row>
    <row r="23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</row>
    <row r="236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</row>
    <row r="237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</row>
    <row r="238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</row>
    <row r="239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</row>
    <row r="240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</row>
    <row r="24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</row>
    <row r="242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</row>
    <row r="24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</row>
    <row r="244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</row>
    <row r="24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</row>
    <row r="246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</row>
    <row r="247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</row>
    <row r="248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</row>
    <row r="249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</row>
    <row r="250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</row>
    <row r="25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</row>
    <row r="252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</row>
    <row r="25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</row>
    <row r="254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</row>
    <row r="25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</row>
    <row r="256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</row>
    <row r="257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</row>
    <row r="258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</row>
    <row r="259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</row>
    <row r="260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</row>
    <row r="26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</row>
    <row r="262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</row>
    <row r="2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</row>
    <row r="264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</row>
    <row r="26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</row>
    <row r="266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</row>
    <row r="267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</row>
    <row r="268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</row>
    <row r="269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</row>
    <row r="270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</row>
    <row r="27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</row>
    <row r="272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</row>
    <row r="27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</row>
    <row r="274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</row>
    <row r="27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</row>
    <row r="276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</row>
    <row r="277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</row>
    <row r="278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</row>
    <row r="279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</row>
    <row r="280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</row>
    <row r="28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</row>
    <row r="282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</row>
    <row r="28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</row>
    <row r="284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</row>
    <row r="28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</row>
    <row r="286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</row>
    <row r="287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</row>
    <row r="288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</row>
    <row r="289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</row>
    <row r="290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</row>
    <row r="29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</row>
    <row r="292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</row>
    <row r="29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</row>
    <row r="294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</row>
    <row r="29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</row>
    <row r="296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</row>
    <row r="297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</row>
    <row r="298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</row>
    <row r="299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</row>
    <row r="300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</row>
    <row r="30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</row>
    <row r="302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</row>
    <row r="30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</row>
    <row r="304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</row>
    <row r="30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</row>
    <row r="306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</row>
    <row r="307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</row>
    <row r="308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</row>
    <row r="309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</row>
    <row r="310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</row>
    <row r="31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</row>
    <row r="312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</row>
    <row r="31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</row>
    <row r="314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</row>
    <row r="31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</row>
    <row r="316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</row>
    <row r="317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</row>
    <row r="318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</row>
    <row r="319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</row>
    <row r="320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</row>
    <row r="32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</row>
    <row r="322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</row>
    <row r="32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</row>
    <row r="324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</row>
    <row r="3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</row>
    <row r="326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</row>
    <row r="327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</row>
    <row r="328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</row>
    <row r="329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</row>
    <row r="330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</row>
    <row r="33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</row>
    <row r="332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</row>
    <row r="33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</row>
    <row r="334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</row>
    <row r="33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</row>
    <row r="336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</row>
    <row r="337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</row>
    <row r="338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</row>
    <row r="339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</row>
    <row r="340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</row>
    <row r="34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</row>
    <row r="342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</row>
    <row r="34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</row>
    <row r="344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</row>
    <row r="34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</row>
    <row r="346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</row>
    <row r="347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</row>
    <row r="348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</row>
    <row r="349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</row>
    <row r="350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</row>
    <row r="35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</row>
    <row r="352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</row>
    <row r="35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</row>
    <row r="354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</row>
    <row r="35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</row>
    <row r="356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</row>
    <row r="357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</row>
    <row r="358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</row>
    <row r="359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</row>
    <row r="360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</row>
    <row r="36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</row>
    <row r="362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</row>
    <row r="3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</row>
    <row r="364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</row>
    <row r="36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</row>
    <row r="366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</row>
    <row r="367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</row>
    <row r="368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</row>
    <row r="369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</row>
    <row r="370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</row>
    <row r="37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</row>
    <row r="372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</row>
    <row r="37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</row>
    <row r="374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</row>
    <row r="37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</row>
    <row r="376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</row>
    <row r="377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</row>
    <row r="378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</row>
    <row r="379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</row>
    <row r="380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</row>
    <row r="38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</row>
    <row r="382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</row>
    <row r="38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</row>
    <row r="384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</row>
    <row r="38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</row>
    <row r="386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</row>
    <row r="387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</row>
    <row r="388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</row>
    <row r="389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</row>
    <row r="390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</row>
    <row r="39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</row>
    <row r="392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</row>
    <row r="39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</row>
    <row r="394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</row>
    <row r="39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</row>
    <row r="396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</row>
    <row r="397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</row>
    <row r="398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</row>
    <row r="399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</row>
    <row r="400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</row>
    <row r="40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</row>
    <row r="402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</row>
    <row r="40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</row>
    <row r="404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</row>
    <row r="40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</row>
    <row r="406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</row>
    <row r="407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</row>
    <row r="408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</row>
    <row r="409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</row>
    <row r="410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</row>
    <row r="41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</row>
    <row r="412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</row>
    <row r="41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</row>
    <row r="414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</row>
    <row r="41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</row>
    <row r="416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</row>
    <row r="417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</row>
    <row r="418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</row>
    <row r="419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</row>
    <row r="420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</row>
    <row r="42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</row>
    <row r="422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</row>
    <row r="42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</row>
    <row r="424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</row>
    <row r="4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</row>
    <row r="426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</row>
    <row r="427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</row>
    <row r="428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</row>
    <row r="429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</row>
    <row r="430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</row>
    <row r="43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</row>
    <row r="432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</row>
    <row r="43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</row>
    <row r="434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</row>
    <row r="43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</row>
    <row r="436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</row>
    <row r="437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</row>
    <row r="438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</row>
    <row r="439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</row>
    <row r="440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</row>
    <row r="44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</row>
    <row r="442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</row>
    <row r="44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</row>
    <row r="444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</row>
    <row r="44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</row>
    <row r="446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</row>
    <row r="447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</row>
    <row r="448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</row>
    <row r="449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</row>
    <row r="450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</row>
    <row r="45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</row>
    <row r="452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</row>
    <row r="45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</row>
    <row r="454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</row>
    <row r="45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</row>
    <row r="456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</row>
    <row r="457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</row>
    <row r="458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</row>
    <row r="459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</row>
    <row r="460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</row>
    <row r="46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</row>
    <row r="462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</row>
    <row r="4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</row>
    <row r="464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</row>
    <row r="46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</row>
    <row r="466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</row>
    <row r="467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</row>
    <row r="468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</row>
    <row r="469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</row>
    <row r="470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</row>
    <row r="47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</row>
    <row r="472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</row>
    <row r="47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</row>
    <row r="474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</row>
    <row r="47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</row>
    <row r="476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</row>
    <row r="477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</row>
    <row r="478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</row>
    <row r="479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</row>
    <row r="480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</row>
    <row r="48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</row>
    <row r="482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</row>
    <row r="48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</row>
    <row r="484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</row>
    <row r="48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</row>
    <row r="486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</row>
    <row r="487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</row>
    <row r="488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</row>
    <row r="489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</row>
    <row r="490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</row>
    <row r="49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</row>
    <row r="492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</row>
    <row r="49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</row>
    <row r="494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</row>
    <row r="49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</row>
    <row r="496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</row>
    <row r="497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</row>
    <row r="498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</row>
    <row r="499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</row>
    <row r="500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</row>
    <row r="50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</row>
    <row r="502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</row>
    <row r="50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</row>
    <row r="504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</row>
    <row r="50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</row>
    <row r="506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</row>
    <row r="507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</row>
    <row r="508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</row>
    <row r="509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</row>
    <row r="510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</row>
    <row r="51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</row>
    <row r="512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</row>
    <row r="51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</row>
    <row r="514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</row>
    <row r="51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</row>
    <row r="516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</row>
    <row r="517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</row>
    <row r="518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</row>
    <row r="519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</row>
    <row r="520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</row>
    <row r="52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</row>
    <row r="522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</row>
    <row r="52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</row>
    <row r="524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</row>
    <row r="5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</row>
    <row r="526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</row>
    <row r="527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</row>
    <row r="528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</row>
    <row r="529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</row>
    <row r="530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</row>
    <row r="53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</row>
    <row r="532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</row>
    <row r="53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</row>
    <row r="534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</row>
    <row r="53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</row>
    <row r="536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</row>
    <row r="537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</row>
    <row r="538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</row>
    <row r="539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</row>
    <row r="540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</row>
    <row r="54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</row>
    <row r="542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</row>
    <row r="54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</row>
    <row r="544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</row>
    <row r="54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</row>
    <row r="546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</row>
    <row r="547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</row>
    <row r="548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</row>
    <row r="549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</row>
    <row r="550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</row>
    <row r="55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</row>
    <row r="552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</row>
    <row r="55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</row>
    <row r="554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</row>
    <row r="55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</row>
    <row r="556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</row>
    <row r="557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</row>
    <row r="558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</row>
    <row r="559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</row>
    <row r="560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</row>
    <row r="56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</row>
    <row r="562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</row>
    <row r="5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</row>
    <row r="564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</row>
    <row r="56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</row>
    <row r="566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</row>
    <row r="567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</row>
    <row r="568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</row>
    <row r="569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</row>
    <row r="570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</row>
    <row r="57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</row>
    <row r="572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</row>
    <row r="57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</row>
    <row r="574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</row>
    <row r="57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</row>
    <row r="576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</row>
    <row r="577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</row>
    <row r="578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</row>
    <row r="579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</row>
    <row r="580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</row>
    <row r="58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</row>
    <row r="582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</row>
    <row r="58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</row>
    <row r="584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</row>
    <row r="58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</row>
    <row r="586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</row>
    <row r="587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</row>
    <row r="588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</row>
    <row r="589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</row>
    <row r="590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</row>
    <row r="59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</row>
    <row r="592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</row>
    <row r="59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</row>
    <row r="594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</row>
    <row r="59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</row>
    <row r="596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</row>
    <row r="597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</row>
    <row r="598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</row>
    <row r="599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</row>
    <row r="600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</row>
    <row r="60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</row>
    <row r="602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</row>
    <row r="60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</row>
    <row r="604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</row>
    <row r="60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</row>
    <row r="606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</row>
    <row r="607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</row>
    <row r="608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</row>
    <row r="609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</row>
    <row r="610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</row>
    <row r="61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</row>
    <row r="612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</row>
    <row r="61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</row>
    <row r="614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</row>
    <row r="61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</row>
    <row r="616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</row>
    <row r="617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</row>
    <row r="618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</row>
    <row r="619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</row>
    <row r="620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</row>
    <row r="62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</row>
    <row r="622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</row>
    <row r="62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</row>
    <row r="624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</row>
    <row r="6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</row>
    <row r="626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</row>
    <row r="627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</row>
    <row r="628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</row>
    <row r="629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</row>
    <row r="630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</row>
    <row r="63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</row>
    <row r="632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</row>
    <row r="63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</row>
    <row r="634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</row>
    <row r="63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</row>
    <row r="636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</row>
    <row r="637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</row>
    <row r="638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</row>
    <row r="639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</row>
    <row r="640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</row>
    <row r="64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</row>
    <row r="642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</row>
    <row r="64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</row>
    <row r="644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</row>
    <row r="64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</row>
    <row r="646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</row>
    <row r="647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</row>
    <row r="648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</row>
    <row r="649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</row>
    <row r="650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</row>
    <row r="65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</row>
    <row r="652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</row>
    <row r="65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</row>
    <row r="654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</row>
    <row r="65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</row>
    <row r="656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</row>
    <row r="657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</row>
    <row r="658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</row>
    <row r="659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</row>
    <row r="660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</row>
    <row r="66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</row>
    <row r="662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</row>
    <row r="66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</row>
    <row r="664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</row>
    <row r="66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</row>
    <row r="666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</row>
    <row r="667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</row>
    <row r="668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</row>
    <row r="669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</row>
    <row r="670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</row>
    <row r="67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</row>
    <row r="672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</row>
    <row r="67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</row>
    <row r="674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</row>
    <row r="67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</row>
    <row r="676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</row>
    <row r="677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</row>
    <row r="678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</row>
    <row r="679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</row>
    <row r="680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</row>
    <row r="68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</row>
    <row r="682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</row>
    <row r="68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</row>
    <row r="684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</row>
    <row r="68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</row>
    <row r="686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</row>
    <row r="687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</row>
    <row r="688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</row>
    <row r="689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</row>
    <row r="690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</row>
    <row r="69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</row>
    <row r="692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</row>
    <row r="69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</row>
    <row r="694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</row>
    <row r="69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</row>
    <row r="696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</row>
    <row r="697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</row>
    <row r="698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</row>
    <row r="699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</row>
    <row r="700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</row>
    <row r="70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</row>
    <row r="702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</row>
    <row r="70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</row>
    <row r="704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</row>
    <row r="70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</row>
    <row r="706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</row>
    <row r="707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</row>
    <row r="708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</row>
    <row r="709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</row>
    <row r="710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</row>
    <row r="71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</row>
    <row r="712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</row>
    <row r="71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</row>
    <row r="714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</row>
    <row r="71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</row>
    <row r="716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</row>
    <row r="717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</row>
    <row r="718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</row>
    <row r="719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</row>
    <row r="720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</row>
    <row r="72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</row>
    <row r="722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</row>
    <row r="72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</row>
    <row r="724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</row>
    <row r="7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</row>
    <row r="726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</row>
    <row r="727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</row>
    <row r="728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</row>
    <row r="729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</row>
    <row r="730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</row>
    <row r="73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</row>
    <row r="732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</row>
    <row r="73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</row>
    <row r="734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</row>
    <row r="73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</row>
    <row r="736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</row>
    <row r="737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</row>
    <row r="738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</row>
    <row r="739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</row>
    <row r="740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</row>
    <row r="74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</row>
    <row r="742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</row>
    <row r="74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</row>
    <row r="744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</row>
    <row r="74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</row>
    <row r="746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</row>
    <row r="747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</row>
    <row r="748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</row>
    <row r="749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</row>
    <row r="750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</row>
    <row r="75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</row>
    <row r="752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</row>
    <row r="75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</row>
    <row r="754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</row>
    <row r="75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</row>
    <row r="756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</row>
    <row r="757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</row>
    <row r="758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</row>
    <row r="759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</row>
    <row r="760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</row>
    <row r="76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</row>
    <row r="762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</row>
    <row r="76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</row>
    <row r="764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</row>
    <row r="76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</row>
    <row r="766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</row>
    <row r="767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</row>
    <row r="768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</row>
    <row r="769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</row>
    <row r="770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</row>
    <row r="77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</row>
    <row r="772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</row>
    <row r="77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</row>
    <row r="774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</row>
    <row r="77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</row>
    <row r="776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</row>
    <row r="777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</row>
    <row r="778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</row>
    <row r="779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</row>
    <row r="780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</row>
    <row r="78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</row>
    <row r="782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</row>
    <row r="78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</row>
    <row r="784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</row>
    <row r="78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</row>
    <row r="786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</row>
    <row r="787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</row>
    <row r="788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</row>
    <row r="789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</row>
    <row r="790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</row>
    <row r="79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</row>
    <row r="792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</row>
    <row r="79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</row>
    <row r="794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</row>
    <row r="79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</row>
    <row r="796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</row>
    <row r="797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</row>
    <row r="798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</row>
    <row r="799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</row>
    <row r="800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</row>
    <row r="80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</row>
    <row r="802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</row>
    <row r="80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</row>
    <row r="804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</row>
    <row r="80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</row>
    <row r="806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</row>
    <row r="807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</row>
    <row r="808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</row>
    <row r="809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</row>
    <row r="810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</row>
    <row r="81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</row>
    <row r="812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</row>
    <row r="81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</row>
    <row r="814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</row>
    <row r="81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</row>
    <row r="816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</row>
    <row r="817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</row>
    <row r="818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</row>
    <row r="819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</row>
    <row r="820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</row>
    <row r="82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</row>
    <row r="822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</row>
    <row r="82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</row>
    <row r="824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</row>
    <row r="8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</row>
    <row r="826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</row>
    <row r="827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</row>
    <row r="828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</row>
    <row r="829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</row>
    <row r="830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</row>
    <row r="83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</row>
    <row r="832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</row>
    <row r="83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</row>
    <row r="834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</row>
    <row r="83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</row>
    <row r="836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</row>
    <row r="837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</row>
    <row r="838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</row>
    <row r="839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</row>
    <row r="840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</row>
    <row r="84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</row>
    <row r="842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</row>
    <row r="84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</row>
    <row r="844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</row>
    <row r="84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</row>
    <row r="846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</row>
    <row r="847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</row>
    <row r="848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</row>
    <row r="849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</row>
    <row r="850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</row>
    <row r="85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</row>
    <row r="852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</row>
    <row r="85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</row>
    <row r="854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</row>
    <row r="85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</row>
    <row r="856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</row>
    <row r="857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</row>
    <row r="858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</row>
    <row r="859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</row>
    <row r="860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</row>
    <row r="86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</row>
    <row r="862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</row>
    <row r="86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</row>
    <row r="864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</row>
    <row r="86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</row>
    <row r="866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</row>
    <row r="867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</row>
    <row r="868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</row>
    <row r="869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</row>
    <row r="870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</row>
    <row r="87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</row>
    <row r="872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</row>
    <row r="87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</row>
    <row r="874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</row>
    <row r="87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</row>
    <row r="876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</row>
    <row r="877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</row>
    <row r="878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</row>
    <row r="879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</row>
    <row r="880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</row>
    <row r="88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</row>
    <row r="882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</row>
    <row r="88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</row>
    <row r="884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</row>
    <row r="88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</row>
    <row r="886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</row>
    <row r="887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</row>
    <row r="888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</row>
    <row r="889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</row>
    <row r="890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</row>
    <row r="89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</row>
    <row r="892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</row>
    <row r="89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</row>
    <row r="894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</row>
    <row r="89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</row>
    <row r="896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</row>
    <row r="897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</row>
    <row r="898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</row>
    <row r="899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</row>
    <row r="900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</row>
    <row r="90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</row>
    <row r="902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</row>
    <row r="90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</row>
    <row r="904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</row>
    <row r="90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</row>
    <row r="906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</row>
    <row r="907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</row>
    <row r="908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</row>
    <row r="909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</row>
    <row r="910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</row>
    <row r="91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</row>
    <row r="912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</row>
    <row r="91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</row>
    <row r="914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</row>
    <row r="91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</row>
    <row r="916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</row>
    <row r="917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</row>
    <row r="918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</row>
    <row r="919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</row>
    <row r="920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</row>
    <row r="92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</row>
    <row r="922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</row>
    <row r="92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</row>
    <row r="924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</row>
    <row r="9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</row>
    <row r="926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</row>
    <row r="927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</row>
    <row r="928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</row>
    <row r="929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</row>
    <row r="930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</row>
    <row r="93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</row>
    <row r="932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</row>
    <row r="93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</row>
    <row r="934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</row>
    <row r="93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</row>
    <row r="936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</row>
    <row r="937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</row>
    <row r="938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</row>
    <row r="939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</row>
    <row r="940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</row>
    <row r="94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</row>
    <row r="942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</row>
    <row r="94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</row>
    <row r="944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</row>
    <row r="94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</row>
    <row r="946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</row>
    <row r="947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</row>
    <row r="948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</row>
    <row r="949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</row>
    <row r="950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</row>
    <row r="95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</row>
    <row r="952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</row>
    <row r="95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</row>
    <row r="954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</row>
    <row r="95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</row>
    <row r="956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</row>
    <row r="957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</row>
    <row r="958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</row>
    <row r="959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</row>
    <row r="960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</row>
    <row r="96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</row>
    <row r="962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</row>
    <row r="96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</row>
    <row r="964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</row>
    <row r="96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</row>
    <row r="966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</row>
    <row r="967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</row>
    <row r="968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</row>
    <row r="969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</row>
    <row r="970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</row>
    <row r="97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</row>
    <row r="972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</row>
    <row r="97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</row>
    <row r="974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</row>
    <row r="97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</row>
    <row r="976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</row>
    <row r="977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</row>
    <row r="978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</row>
    <row r="979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</row>
    <row r="980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</row>
    <row r="981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</row>
    <row r="982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</row>
    <row r="983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</row>
    <row r="984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</row>
    <row r="98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</row>
    <row r="986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</row>
    <row r="987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</row>
    <row r="988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</row>
    <row r="989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</row>
    <row r="990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</row>
    <row r="991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</row>
    <row r="992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</row>
    <row r="993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</row>
    <row r="994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</row>
    <row r="995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</row>
    <row r="996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21"/>
    </row>
    <row r="997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</row>
    <row r="998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</row>
    <row r="999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</row>
    <row r="1000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</row>
    <row r="1001">
      <c r="A1001" s="21"/>
      <c r="B1001" s="21"/>
      <c r="C1001" s="21"/>
      <c r="D1001" s="21"/>
      <c r="E1001" s="21"/>
      <c r="F1001" s="21"/>
      <c r="G1001" s="21"/>
      <c r="H1001" s="21"/>
      <c r="I1001" s="21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  <c r="W1001" s="21"/>
      <c r="X1001" s="21"/>
      <c r="Y1001" s="21"/>
      <c r="Z1001" s="21"/>
      <c r="AA1001" s="21"/>
      <c r="AB1001" s="21"/>
      <c r="AC1001" s="21"/>
    </row>
    <row r="1002">
      <c r="A1002" s="21"/>
      <c r="B1002" s="21"/>
      <c r="C1002" s="21"/>
      <c r="D1002" s="21"/>
      <c r="E1002" s="21"/>
      <c r="F1002" s="21"/>
      <c r="G1002" s="21"/>
      <c r="H1002" s="21"/>
      <c r="I1002" s="21"/>
      <c r="J1002" s="21"/>
      <c r="K1002" s="21"/>
      <c r="L1002" s="21"/>
      <c r="M1002" s="21"/>
      <c r="N1002" s="21"/>
      <c r="O1002" s="21"/>
      <c r="P1002" s="21"/>
      <c r="Q1002" s="21"/>
      <c r="R1002" s="21"/>
      <c r="S1002" s="21"/>
      <c r="T1002" s="21"/>
      <c r="U1002" s="21"/>
      <c r="V1002" s="21"/>
      <c r="W1002" s="21"/>
      <c r="X1002" s="21"/>
      <c r="Y1002" s="21"/>
      <c r="Z1002" s="21"/>
      <c r="AA1002" s="21"/>
      <c r="AB1002" s="21"/>
      <c r="AC1002" s="21"/>
    </row>
    <row r="1003">
      <c r="A1003" s="21"/>
      <c r="B1003" s="21"/>
      <c r="C1003" s="21"/>
      <c r="D1003" s="21"/>
      <c r="E1003" s="21"/>
      <c r="F1003" s="21"/>
      <c r="G1003" s="21"/>
      <c r="H1003" s="21"/>
      <c r="I1003" s="21"/>
      <c r="J1003" s="21"/>
      <c r="K1003" s="21"/>
      <c r="L1003" s="21"/>
      <c r="M1003" s="21"/>
      <c r="N1003" s="21"/>
      <c r="O1003" s="21"/>
      <c r="P1003" s="21"/>
      <c r="Q1003" s="21"/>
      <c r="R1003" s="21"/>
      <c r="S1003" s="21"/>
      <c r="T1003" s="21"/>
      <c r="U1003" s="21"/>
      <c r="V1003" s="21"/>
      <c r="W1003" s="21"/>
      <c r="X1003" s="21"/>
      <c r="Y1003" s="21"/>
      <c r="Z1003" s="21"/>
      <c r="AA1003" s="21"/>
      <c r="AB1003" s="21"/>
      <c r="AC1003" s="21"/>
    </row>
    <row r="1004">
      <c r="A1004" s="21"/>
      <c r="B1004" s="21"/>
      <c r="C1004" s="21"/>
      <c r="D1004" s="21"/>
      <c r="E1004" s="21"/>
      <c r="F1004" s="21"/>
      <c r="G1004" s="21"/>
      <c r="H1004" s="21"/>
      <c r="I1004" s="21"/>
      <c r="J1004" s="21"/>
      <c r="K1004" s="21"/>
      <c r="L1004" s="21"/>
      <c r="M1004" s="21"/>
      <c r="N1004" s="21"/>
      <c r="O1004" s="21"/>
      <c r="P1004" s="21"/>
      <c r="Q1004" s="21"/>
      <c r="R1004" s="21"/>
      <c r="S1004" s="21"/>
      <c r="T1004" s="21"/>
      <c r="U1004" s="21"/>
      <c r="V1004" s="21"/>
      <c r="W1004" s="21"/>
      <c r="X1004" s="21"/>
      <c r="Y1004" s="21"/>
      <c r="Z1004" s="21"/>
      <c r="AA1004" s="21"/>
      <c r="AB1004" s="21"/>
      <c r="AC1004" s="21"/>
    </row>
  </sheetData>
  <mergeCells count="12">
    <mergeCell ref="D7:G7"/>
    <mergeCell ref="D8:G8"/>
    <mergeCell ref="D9:G9"/>
    <mergeCell ref="A11:J11"/>
    <mergeCell ref="A48:J48"/>
    <mergeCell ref="A1:J1"/>
    <mergeCell ref="A3:A9"/>
    <mergeCell ref="B3:C9"/>
    <mergeCell ref="D3:G3"/>
    <mergeCell ref="D4:G4"/>
    <mergeCell ref="D5:G5"/>
    <mergeCell ref="D6:G6"/>
  </mergeCells>
  <printOptions horizontalCentered="1"/>
  <pageMargins bottom="0.75" footer="0.0" header="0.0" left="0.25" right="0.25" top="0.75"/>
  <pageSetup fitToHeight="0"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4D79"/>
    <pageSetUpPr fitToPage="1"/>
  </sheetPr>
  <sheetViews>
    <sheetView workbookViewId="0"/>
  </sheetViews>
  <sheetFormatPr customHeight="1" defaultColWidth="12.63" defaultRowHeight="15.0"/>
  <cols>
    <col customWidth="1" min="1" max="1" width="6.63"/>
    <col customWidth="1" min="2" max="2" width="35.38"/>
    <col customWidth="1" min="3" max="3" width="19.0"/>
    <col customWidth="1" min="4" max="10" width="14.38"/>
    <col customWidth="1" min="11" max="11" width="7.75"/>
    <col customWidth="1" min="12" max="18" width="14.38"/>
  </cols>
  <sheetData>
    <row r="1">
      <c r="A1" s="191"/>
      <c r="B1" s="2"/>
      <c r="C1" s="2"/>
      <c r="D1" s="2"/>
      <c r="E1" s="2"/>
      <c r="F1" s="2"/>
      <c r="G1" s="2"/>
      <c r="H1" s="2"/>
      <c r="I1" s="2"/>
      <c r="J1" s="2"/>
      <c r="K1" s="192"/>
      <c r="L1" s="192"/>
      <c r="M1" s="192"/>
      <c r="N1" s="192"/>
      <c r="O1" s="192"/>
      <c r="P1" s="192"/>
      <c r="Q1" s="192"/>
      <c r="R1" s="192"/>
    </row>
    <row r="2">
      <c r="A2" s="193"/>
      <c r="B2" s="193"/>
      <c r="C2" s="193"/>
      <c r="D2" s="193"/>
      <c r="E2" s="193"/>
      <c r="F2" s="193"/>
      <c r="G2" s="193"/>
      <c r="H2" s="193"/>
      <c r="I2" s="193"/>
      <c r="J2" s="193"/>
      <c r="K2" s="192"/>
      <c r="L2" s="192"/>
      <c r="M2" s="192"/>
      <c r="N2" s="192"/>
      <c r="O2" s="192"/>
      <c r="P2" s="192"/>
      <c r="Q2" s="192"/>
      <c r="R2" s="192"/>
    </row>
    <row r="3" ht="15.0" customHeight="1">
      <c r="A3" s="193"/>
      <c r="B3" s="194"/>
      <c r="D3" s="8" t="s">
        <v>0</v>
      </c>
      <c r="E3" s="9"/>
      <c r="F3" s="9"/>
      <c r="G3" s="10"/>
      <c r="H3" s="195"/>
      <c r="I3" s="11"/>
      <c r="J3" s="192"/>
      <c r="K3" s="192"/>
      <c r="L3" s="192"/>
      <c r="M3" s="192"/>
      <c r="N3" s="192"/>
      <c r="O3" s="192"/>
      <c r="P3" s="192"/>
      <c r="Q3" s="192"/>
      <c r="R3" s="192"/>
    </row>
    <row r="4" ht="15.0" customHeight="1">
      <c r="A4" s="193"/>
      <c r="D4" s="14" t="s">
        <v>1</v>
      </c>
      <c r="E4" s="9"/>
      <c r="F4" s="9"/>
      <c r="G4" s="10"/>
      <c r="H4" s="195"/>
      <c r="I4" s="192"/>
      <c r="J4" s="192"/>
      <c r="K4" s="192"/>
      <c r="L4" s="192"/>
      <c r="M4" s="192"/>
      <c r="N4" s="192"/>
      <c r="O4" s="192"/>
      <c r="P4" s="192"/>
      <c r="Q4" s="192"/>
      <c r="R4" s="192"/>
    </row>
    <row r="5" ht="15.0" customHeight="1">
      <c r="A5" s="193"/>
      <c r="D5" s="17" t="s">
        <v>3</v>
      </c>
      <c r="E5" s="9"/>
      <c r="F5" s="9"/>
      <c r="G5" s="10"/>
      <c r="H5" s="195"/>
      <c r="I5" s="192"/>
      <c r="J5" s="192"/>
      <c r="K5" s="192"/>
      <c r="L5" s="192"/>
      <c r="M5" s="192"/>
      <c r="N5" s="192"/>
      <c r="O5" s="192"/>
      <c r="P5" s="192"/>
      <c r="Q5" s="192"/>
      <c r="R5" s="192"/>
    </row>
    <row r="6" ht="15.0" customHeight="1">
      <c r="A6" s="193"/>
      <c r="D6" s="20" t="s">
        <v>5</v>
      </c>
      <c r="E6" s="9"/>
      <c r="F6" s="9"/>
      <c r="G6" s="10"/>
      <c r="H6" s="195"/>
      <c r="K6" s="192"/>
      <c r="L6" s="192"/>
      <c r="M6" s="192"/>
      <c r="N6" s="192"/>
      <c r="O6" s="192"/>
      <c r="P6" s="192"/>
      <c r="Q6" s="192"/>
      <c r="R6" s="192"/>
    </row>
    <row r="7" ht="15.0" customHeight="1">
      <c r="A7" s="193"/>
      <c r="D7" s="24" t="s">
        <v>7</v>
      </c>
      <c r="E7" s="9"/>
      <c r="F7" s="9"/>
      <c r="G7" s="10"/>
      <c r="H7" s="195"/>
      <c r="K7" s="192"/>
      <c r="L7" s="192"/>
      <c r="M7" s="192"/>
      <c r="N7" s="192"/>
      <c r="O7" s="192"/>
      <c r="P7" s="192"/>
      <c r="Q7" s="192"/>
      <c r="R7" s="192"/>
    </row>
    <row r="8" ht="15.0" customHeight="1">
      <c r="A8" s="193"/>
      <c r="D8" s="26" t="s">
        <v>9</v>
      </c>
      <c r="E8" s="9"/>
      <c r="F8" s="9"/>
      <c r="G8" s="10"/>
      <c r="H8" s="195"/>
      <c r="I8" s="192"/>
      <c r="K8" s="192"/>
      <c r="L8" s="192"/>
      <c r="M8" s="192"/>
      <c r="N8" s="192"/>
      <c r="O8" s="192"/>
      <c r="P8" s="192"/>
      <c r="Q8" s="192"/>
      <c r="R8" s="192"/>
    </row>
    <row r="9">
      <c r="A9" s="193"/>
      <c r="D9" s="30" t="s">
        <v>10</v>
      </c>
      <c r="E9" s="9"/>
      <c r="F9" s="9"/>
      <c r="G9" s="10"/>
      <c r="H9" s="195"/>
      <c r="I9" s="192"/>
      <c r="J9" s="192"/>
      <c r="K9" s="192"/>
      <c r="L9" s="192"/>
      <c r="M9" s="192"/>
      <c r="N9" s="192"/>
      <c r="O9" s="192"/>
      <c r="P9" s="192"/>
      <c r="Q9" s="192"/>
      <c r="R9" s="192"/>
    </row>
    <row r="10">
      <c r="A10" s="193"/>
      <c r="B10" s="5"/>
      <c r="C10" s="192"/>
      <c r="D10" s="193"/>
      <c r="E10" s="193"/>
      <c r="F10" s="193"/>
      <c r="G10" s="193"/>
      <c r="H10" s="193"/>
      <c r="I10" s="192"/>
      <c r="J10" s="192"/>
      <c r="K10" s="192"/>
      <c r="L10" s="192"/>
      <c r="M10" s="192"/>
      <c r="N10" s="192"/>
      <c r="O10" s="192"/>
      <c r="P10" s="192"/>
      <c r="Q10" s="192"/>
      <c r="R10" s="192"/>
    </row>
    <row r="11" ht="15.0" customHeight="1">
      <c r="A11" s="196" t="s">
        <v>383</v>
      </c>
      <c r="B11" s="37"/>
      <c r="C11" s="37"/>
      <c r="D11" s="37"/>
      <c r="E11" s="37"/>
      <c r="F11" s="37"/>
      <c r="G11" s="37"/>
      <c r="H11" s="37"/>
      <c r="I11" s="37"/>
      <c r="J11" s="38"/>
      <c r="K11" s="192"/>
      <c r="L11" s="192"/>
      <c r="M11" s="192"/>
      <c r="N11" s="192"/>
      <c r="O11" s="192"/>
      <c r="P11" s="192"/>
      <c r="Q11" s="192"/>
      <c r="R11" s="192"/>
    </row>
    <row r="12" ht="15.0" customHeight="1">
      <c r="A12" s="197"/>
      <c r="B12" s="198" t="s">
        <v>384</v>
      </c>
      <c r="C12" s="199"/>
      <c r="D12" s="199"/>
      <c r="E12" s="200" t="s">
        <v>385</v>
      </c>
      <c r="F12" s="38"/>
      <c r="G12" s="200" t="s">
        <v>386</v>
      </c>
      <c r="H12" s="38"/>
      <c r="I12" s="200" t="s">
        <v>387</v>
      </c>
      <c r="J12" s="38"/>
      <c r="K12" s="192"/>
      <c r="L12" s="192"/>
      <c r="M12" s="192"/>
      <c r="N12" s="192"/>
      <c r="O12" s="192"/>
      <c r="P12" s="192"/>
      <c r="Q12" s="192"/>
      <c r="R12" s="192"/>
    </row>
    <row r="13">
      <c r="A13" s="41"/>
      <c r="B13" s="41"/>
      <c r="C13" s="201" t="s">
        <v>388</v>
      </c>
      <c r="D13" s="202" t="s">
        <v>389</v>
      </c>
      <c r="E13" s="203" t="s">
        <v>389</v>
      </c>
      <c r="F13" s="202" t="s">
        <v>390</v>
      </c>
      <c r="G13" s="203" t="s">
        <v>389</v>
      </c>
      <c r="H13" s="202" t="s">
        <v>390</v>
      </c>
      <c r="I13" s="203" t="s">
        <v>389</v>
      </c>
      <c r="J13" s="202" t="s">
        <v>390</v>
      </c>
      <c r="K13" s="192"/>
      <c r="L13" s="192"/>
      <c r="M13" s="192"/>
      <c r="N13" s="192"/>
      <c r="O13" s="192"/>
      <c r="P13" s="192"/>
      <c r="Q13" s="192"/>
      <c r="R13" s="192"/>
    </row>
    <row r="14">
      <c r="A14" s="204" t="s">
        <v>23</v>
      </c>
      <c r="B14" s="205" t="str">
        <f>VLOOKUP(A14, 'ORÇAMENTO - OBRA'!$A$11:$M$248, 2, FALSE)</f>
        <v>ADMINISTRAÇÃO DA OBRA</v>
      </c>
      <c r="C14" s="206">
        <f>VLOOKUP(A14,'ORÇAMENTO - OBRA'!$A$2:$M$1066,13,FALSE())</f>
        <v>8515.825706</v>
      </c>
      <c r="D14" s="207">
        <f t="shared" ref="D14:D25" si="1">C14/$C$25</f>
        <v>0.02282347726</v>
      </c>
      <c r="E14" s="208">
        <v>0.33</v>
      </c>
      <c r="F14" s="209">
        <f t="shared" ref="F14:F24" si="2">E14*C14</f>
        <v>2810.222483</v>
      </c>
      <c r="G14" s="210">
        <v>0.33</v>
      </c>
      <c r="H14" s="211">
        <f t="shared" ref="H14:H24" si="3">G14*C14</f>
        <v>2810.222483</v>
      </c>
      <c r="I14" s="210">
        <v>0.34</v>
      </c>
      <c r="J14" s="211">
        <f t="shared" ref="J14:J24" si="4">I14*C14</f>
        <v>2895.38074</v>
      </c>
      <c r="K14" s="212">
        <f t="shared" ref="K14:K22" si="5">E14+G14+I14</f>
        <v>1</v>
      </c>
      <c r="L14" s="192"/>
      <c r="M14" s="192"/>
      <c r="N14" s="192"/>
      <c r="O14" s="192"/>
      <c r="P14" s="192"/>
      <c r="Q14" s="192"/>
      <c r="R14" s="192"/>
    </row>
    <row r="15">
      <c r="A15" s="204" t="s">
        <v>29</v>
      </c>
      <c r="B15" s="205" t="str">
        <f>VLOOKUP(A15, 'ORÇAMENTO - OBRA'!$A$11:$M$248, 2, FALSE)</f>
        <v>CANTEIRO DE OBRAS</v>
      </c>
      <c r="C15" s="206">
        <f>VLOOKUP(A15,'ORÇAMENTO - OBRA'!$A$2:$M$1066,13,FALSE())</f>
        <v>8098.851528</v>
      </c>
      <c r="D15" s="207">
        <f t="shared" si="1"/>
        <v>0.02170593435</v>
      </c>
      <c r="E15" s="213">
        <v>1.0</v>
      </c>
      <c r="F15" s="209">
        <f t="shared" si="2"/>
        <v>8098.851528</v>
      </c>
      <c r="G15" s="214">
        <v>0.0</v>
      </c>
      <c r="H15" s="211">
        <f t="shared" si="3"/>
        <v>0</v>
      </c>
      <c r="I15" s="215">
        <v>0.0</v>
      </c>
      <c r="J15" s="211">
        <f t="shared" si="4"/>
        <v>0</v>
      </c>
      <c r="K15" s="212">
        <f t="shared" si="5"/>
        <v>1</v>
      </c>
      <c r="L15" s="192"/>
      <c r="M15" s="192"/>
      <c r="N15" s="192"/>
      <c r="O15" s="192"/>
      <c r="P15" s="192"/>
      <c r="Q15" s="192"/>
      <c r="R15" s="192"/>
    </row>
    <row r="16">
      <c r="A16" s="204" t="s">
        <v>73</v>
      </c>
      <c r="B16" s="205" t="str">
        <f>VLOOKUP(A16, 'ORÇAMENTO - OBRA'!$A$11:$M$248, 2, FALSE)</f>
        <v>SERVIÇOS PRELIMINIARES</v>
      </c>
      <c r="C16" s="206">
        <f>VLOOKUP(A16,'ORÇAMENTO - OBRA'!$A$2:$M$1066,13,FALSE())</f>
        <v>10727.10415</v>
      </c>
      <c r="D16" s="207">
        <f t="shared" si="1"/>
        <v>0.02874997986</v>
      </c>
      <c r="E16" s="208">
        <v>1.0</v>
      </c>
      <c r="F16" s="209">
        <f t="shared" si="2"/>
        <v>10727.10415</v>
      </c>
      <c r="G16" s="214">
        <v>0.0</v>
      </c>
      <c r="H16" s="211">
        <f t="shared" si="3"/>
        <v>0</v>
      </c>
      <c r="I16" s="210">
        <v>0.0</v>
      </c>
      <c r="J16" s="211">
        <f t="shared" si="4"/>
        <v>0</v>
      </c>
      <c r="K16" s="212">
        <f t="shared" si="5"/>
        <v>1</v>
      </c>
      <c r="L16" s="192"/>
      <c r="M16" s="192"/>
      <c r="N16" s="192"/>
      <c r="O16" s="192"/>
      <c r="P16" s="192"/>
      <c r="Q16" s="192"/>
      <c r="R16" s="192"/>
    </row>
    <row r="17">
      <c r="A17" s="204" t="s">
        <v>91</v>
      </c>
      <c r="B17" s="205" t="str">
        <f>VLOOKUP(A17, 'ORÇAMENTO - OBRA'!$A$11:$M$248, 2, FALSE)</f>
        <v>DRENAGEM</v>
      </c>
      <c r="C17" s="206">
        <f>VLOOKUP(A17,'ORÇAMENTO - OBRA'!$A$2:$M$1066,13,FALSE())</f>
        <v>27327.66197</v>
      </c>
      <c r="D17" s="207">
        <f t="shared" si="1"/>
        <v>0.07324154969</v>
      </c>
      <c r="E17" s="210">
        <v>0.8</v>
      </c>
      <c r="F17" s="209">
        <f t="shared" si="2"/>
        <v>21862.12958</v>
      </c>
      <c r="G17" s="213">
        <v>0.2</v>
      </c>
      <c r="H17" s="211">
        <f t="shared" si="3"/>
        <v>5465.532395</v>
      </c>
      <c r="I17" s="210">
        <v>0.0</v>
      </c>
      <c r="J17" s="211">
        <f t="shared" si="4"/>
        <v>0</v>
      </c>
      <c r="K17" s="212">
        <f t="shared" si="5"/>
        <v>1</v>
      </c>
      <c r="L17" s="192"/>
      <c r="M17" s="192"/>
      <c r="N17" s="192"/>
      <c r="O17" s="192"/>
      <c r="P17" s="192"/>
      <c r="Q17" s="192"/>
      <c r="R17" s="192"/>
    </row>
    <row r="18">
      <c r="A18" s="204" t="s">
        <v>115</v>
      </c>
      <c r="B18" s="205" t="str">
        <f>VLOOKUP(A18, 'ORÇAMENTO - OBRA'!$A$11:$M$248, 2, FALSE)</f>
        <v>FUNDAÇÕES E MURETA DE CONTENÇÃO</v>
      </c>
      <c r="C18" s="206">
        <f>VLOOKUP(A18,'ORÇAMENTO - OBRA'!$A$2:$M$1066,13,FALSE())</f>
        <v>57505.19135</v>
      </c>
      <c r="D18" s="207">
        <f t="shared" si="1"/>
        <v>0.1541211002</v>
      </c>
      <c r="E18" s="213">
        <v>0.8</v>
      </c>
      <c r="F18" s="209">
        <f t="shared" si="2"/>
        <v>46004.15308</v>
      </c>
      <c r="G18" s="214">
        <v>0.2</v>
      </c>
      <c r="H18" s="211">
        <f t="shared" si="3"/>
        <v>11501.03827</v>
      </c>
      <c r="I18" s="210">
        <v>0.0</v>
      </c>
      <c r="J18" s="211">
        <f t="shared" si="4"/>
        <v>0</v>
      </c>
      <c r="K18" s="212">
        <f t="shared" si="5"/>
        <v>1</v>
      </c>
      <c r="L18" s="192"/>
      <c r="M18" s="192"/>
      <c r="N18" s="192"/>
      <c r="O18" s="192"/>
      <c r="P18" s="192"/>
      <c r="Q18" s="192"/>
      <c r="R18" s="192"/>
    </row>
    <row r="19">
      <c r="A19" s="204" t="s">
        <v>182</v>
      </c>
      <c r="B19" s="205" t="str">
        <f>VLOOKUP(A19, 'ORÇAMENTO - OBRA'!$A$11:$M$248, 2, FALSE)</f>
        <v>QUADRA DE AREIA</v>
      </c>
      <c r="C19" s="206">
        <f>VLOOKUP(A19,'ORÇAMENTO - OBRA'!$A$2:$M$1066,13,FALSE())</f>
        <v>46707.40444</v>
      </c>
      <c r="D19" s="207">
        <f t="shared" si="1"/>
        <v>0.1251816817</v>
      </c>
      <c r="E19" s="210">
        <v>0.0</v>
      </c>
      <c r="F19" s="209">
        <f t="shared" si="2"/>
        <v>0</v>
      </c>
      <c r="G19" s="213">
        <v>0.8</v>
      </c>
      <c r="H19" s="211">
        <f t="shared" si="3"/>
        <v>37365.92355</v>
      </c>
      <c r="I19" s="210">
        <v>0.2</v>
      </c>
      <c r="J19" s="211">
        <f t="shared" si="4"/>
        <v>9341.480888</v>
      </c>
      <c r="K19" s="212">
        <f t="shared" si="5"/>
        <v>1</v>
      </c>
      <c r="L19" s="192"/>
      <c r="M19" s="192"/>
      <c r="N19" s="192"/>
      <c r="O19" s="192"/>
      <c r="P19" s="192"/>
      <c r="Q19" s="192"/>
      <c r="R19" s="192"/>
    </row>
    <row r="20">
      <c r="A20" s="204" t="s">
        <v>196</v>
      </c>
      <c r="B20" s="205" t="str">
        <f>VLOOKUP(A20, 'ORÇAMENTO - OBRA'!$A$11:$M$248, 2, FALSE)</f>
        <v>FECHAMENTO DA QUADRA</v>
      </c>
      <c r="C20" s="206">
        <f>VLOOKUP(A20,'ORÇAMENTO - OBRA'!$A$2:$M$1066,13,FALSE())</f>
        <v>137376.2349</v>
      </c>
      <c r="D20" s="207">
        <f t="shared" si="1"/>
        <v>0.3681854798</v>
      </c>
      <c r="E20" s="210">
        <v>0.3</v>
      </c>
      <c r="F20" s="209">
        <f t="shared" si="2"/>
        <v>41212.87047</v>
      </c>
      <c r="G20" s="213">
        <v>0.6</v>
      </c>
      <c r="H20" s="211">
        <f t="shared" si="3"/>
        <v>82425.74095</v>
      </c>
      <c r="I20" s="210">
        <v>0.1</v>
      </c>
      <c r="J20" s="211">
        <f t="shared" si="4"/>
        <v>13737.62349</v>
      </c>
      <c r="K20" s="212">
        <f t="shared" si="5"/>
        <v>1</v>
      </c>
      <c r="L20" s="192"/>
      <c r="M20" s="192"/>
      <c r="N20" s="192"/>
      <c r="O20" s="192"/>
      <c r="P20" s="192"/>
      <c r="Q20" s="192"/>
      <c r="R20" s="192"/>
    </row>
    <row r="21" ht="15.75" customHeight="1">
      <c r="A21" s="204" t="s">
        <v>224</v>
      </c>
      <c r="B21" s="205" t="str">
        <f>VLOOKUP(A21, 'ORÇAMENTO - OBRA'!$A$11:$M$248, 2, FALSE)</f>
        <v>INSTALAÇÕES ELÉTRICAS</v>
      </c>
      <c r="C21" s="206">
        <f>VLOOKUP(A21,'ORÇAMENTO - OBRA'!$A$2:$M$1066,13,FALSE())</f>
        <v>31519.921</v>
      </c>
      <c r="D21" s="207">
        <f t="shared" si="1"/>
        <v>0.08447732786</v>
      </c>
      <c r="E21" s="210">
        <v>0.3</v>
      </c>
      <c r="F21" s="209">
        <f t="shared" si="2"/>
        <v>9455.976301</v>
      </c>
      <c r="G21" s="213">
        <v>0.5</v>
      </c>
      <c r="H21" s="211">
        <f t="shared" si="3"/>
        <v>15759.9605</v>
      </c>
      <c r="I21" s="210">
        <v>0.2</v>
      </c>
      <c r="J21" s="211">
        <f t="shared" si="4"/>
        <v>6303.984201</v>
      </c>
      <c r="K21" s="212">
        <f t="shared" si="5"/>
        <v>1</v>
      </c>
      <c r="L21" s="192"/>
      <c r="M21" s="192"/>
      <c r="N21" s="192"/>
      <c r="O21" s="192"/>
      <c r="P21" s="192"/>
      <c r="Q21" s="192"/>
      <c r="R21" s="192"/>
    </row>
    <row r="22" ht="15.75" customHeight="1">
      <c r="A22" s="204" t="s">
        <v>284</v>
      </c>
      <c r="B22" s="205" t="str">
        <f>VLOOKUP(A22, 'ORÇAMENTO - OBRA'!$A$11:$M$248, 2, FALSE)</f>
        <v>ÁREA EXTERNA - CALÇADA/RAMPA</v>
      </c>
      <c r="C22" s="206">
        <f>VLOOKUP(A22,'ORÇAMENTO - OBRA'!$A$2:$M$1066,13,FALSE())</f>
        <v>40831.18299</v>
      </c>
      <c r="D22" s="207">
        <f t="shared" si="1"/>
        <v>0.1094326738</v>
      </c>
      <c r="E22" s="215">
        <v>0.0</v>
      </c>
      <c r="F22" s="209">
        <f t="shared" si="2"/>
        <v>0</v>
      </c>
      <c r="G22" s="210">
        <v>0.5</v>
      </c>
      <c r="H22" s="211">
        <f t="shared" si="3"/>
        <v>20415.59149</v>
      </c>
      <c r="I22" s="208">
        <v>0.5</v>
      </c>
      <c r="J22" s="211">
        <f t="shared" si="4"/>
        <v>20415.59149</v>
      </c>
      <c r="K22" s="212">
        <f t="shared" si="5"/>
        <v>1</v>
      </c>
      <c r="L22" s="192"/>
      <c r="M22" s="192"/>
      <c r="N22" s="192"/>
      <c r="O22" s="192"/>
      <c r="P22" s="192"/>
      <c r="Q22" s="192"/>
      <c r="R22" s="192"/>
    </row>
    <row r="23" ht="15.75" customHeight="1">
      <c r="A23" s="204" t="s">
        <v>329</v>
      </c>
      <c r="B23" s="205" t="str">
        <f>VLOOKUP(A23, 'ORÇAMENTO - OBRA'!$A$11:$M$248, 2, FALSE)</f>
        <v>ACESSÓRIOS ESPORTIVOS</v>
      </c>
      <c r="C23" s="206">
        <f>VLOOKUP(A23,'ORÇAMENTO - OBRA'!$A$2:$M$1066,13,FALSE())</f>
        <v>2720.118256</v>
      </c>
      <c r="D23" s="207">
        <f t="shared" si="1"/>
        <v>0.007290256904</v>
      </c>
      <c r="E23" s="215">
        <v>0.0</v>
      </c>
      <c r="F23" s="209">
        <f t="shared" si="2"/>
        <v>0</v>
      </c>
      <c r="G23" s="215">
        <v>0.0</v>
      </c>
      <c r="H23" s="211">
        <f t="shared" si="3"/>
        <v>0</v>
      </c>
      <c r="I23" s="216">
        <v>1.0</v>
      </c>
      <c r="J23" s="211">
        <f t="shared" si="4"/>
        <v>2720.118256</v>
      </c>
      <c r="K23" s="212"/>
      <c r="L23" s="192"/>
      <c r="M23" s="192"/>
      <c r="N23" s="192"/>
      <c r="O23" s="192"/>
      <c r="P23" s="192"/>
      <c r="Q23" s="192"/>
      <c r="R23" s="192"/>
    </row>
    <row r="24" ht="15.75" customHeight="1">
      <c r="A24" s="204" t="s">
        <v>341</v>
      </c>
      <c r="B24" s="205" t="str">
        <f>VLOOKUP(A24, 'ORÇAMENTO - OBRA'!$A$11:$M$248, 2, FALSE)</f>
        <v>FINALIZAÇÕES</v>
      </c>
      <c r="C24" s="206">
        <f>VLOOKUP(A24,'ORÇAMENTO - OBRA'!$A$2:$M$1066,13,FALSE())</f>
        <v>1787.431041</v>
      </c>
      <c r="D24" s="207">
        <f t="shared" si="1"/>
        <v>0.004790538595</v>
      </c>
      <c r="E24" s="215">
        <v>0.0</v>
      </c>
      <c r="F24" s="209">
        <f t="shared" si="2"/>
        <v>0</v>
      </c>
      <c r="G24" s="215">
        <v>0.0</v>
      </c>
      <c r="H24" s="211">
        <f t="shared" si="3"/>
        <v>0</v>
      </c>
      <c r="I24" s="216">
        <v>1.0</v>
      </c>
      <c r="J24" s="211">
        <f t="shared" si="4"/>
        <v>1787.431041</v>
      </c>
      <c r="K24" s="212"/>
      <c r="L24" s="192"/>
      <c r="M24" s="192"/>
      <c r="N24" s="192"/>
      <c r="O24" s="192"/>
      <c r="P24" s="192"/>
      <c r="Q24" s="192"/>
      <c r="R24" s="192"/>
    </row>
    <row r="25" ht="15.75" customHeight="1">
      <c r="A25" s="204"/>
      <c r="B25" s="217" t="s">
        <v>21</v>
      </c>
      <c r="C25" s="206">
        <f>SUM(C14:C24)</f>
        <v>373116.9273</v>
      </c>
      <c r="D25" s="207">
        <f t="shared" si="1"/>
        <v>1</v>
      </c>
      <c r="E25" s="218"/>
      <c r="F25" s="209"/>
      <c r="G25" s="219"/>
      <c r="H25" s="211"/>
      <c r="I25" s="219"/>
      <c r="J25" s="211"/>
      <c r="K25" s="212"/>
      <c r="L25" s="192"/>
      <c r="M25" s="192"/>
      <c r="N25" s="192"/>
      <c r="O25" s="192"/>
      <c r="P25" s="192"/>
      <c r="Q25" s="192"/>
      <c r="R25" s="192"/>
    </row>
    <row r="26" ht="9.0" customHeight="1">
      <c r="A26" s="220"/>
      <c r="B26" s="221"/>
      <c r="C26" s="221"/>
      <c r="D26" s="221"/>
      <c r="E26" s="221"/>
      <c r="F26" s="221"/>
      <c r="G26" s="221"/>
      <c r="H26" s="221"/>
      <c r="I26" s="221"/>
      <c r="J26" s="222"/>
      <c r="K26" s="212"/>
      <c r="L26" s="192"/>
      <c r="M26" s="192"/>
      <c r="N26" s="192"/>
      <c r="O26" s="192"/>
      <c r="P26" s="192"/>
      <c r="Q26" s="192"/>
      <c r="R26" s="192"/>
    </row>
    <row r="27" ht="15.75" customHeight="1">
      <c r="A27" s="223"/>
      <c r="B27" s="224"/>
      <c r="C27" s="225"/>
      <c r="D27" s="226" t="s">
        <v>391</v>
      </c>
      <c r="E27" s="227">
        <f>SUM(F14:F24)</f>
        <v>140171.3076</v>
      </c>
      <c r="F27" s="38"/>
      <c r="G27" s="228">
        <f>SUM(H14:H24)</f>
        <v>175744.0096</v>
      </c>
      <c r="H27" s="38"/>
      <c r="I27" s="228">
        <f>SUM(J14:J24)</f>
        <v>57201.61011</v>
      </c>
      <c r="J27" s="38"/>
      <c r="K27" s="192"/>
      <c r="L27" s="192"/>
      <c r="M27" s="192"/>
      <c r="N27" s="192"/>
      <c r="O27" s="192"/>
      <c r="P27" s="192"/>
      <c r="Q27" s="192"/>
      <c r="R27" s="192"/>
    </row>
    <row r="28" ht="15.75" customHeight="1">
      <c r="A28" s="223"/>
      <c r="B28" s="224"/>
      <c r="C28" s="229"/>
      <c r="D28" s="226" t="s">
        <v>392</v>
      </c>
      <c r="E28" s="230">
        <f>SUM(E27/$C$25)</f>
        <v>0.3756766239</v>
      </c>
      <c r="F28" s="38"/>
      <c r="G28" s="231">
        <f>SUM(G27/$C$25)</f>
        <v>0.4710159115</v>
      </c>
      <c r="H28" s="38"/>
      <c r="I28" s="231">
        <f>SUM(I27/$C$25)</f>
        <v>0.1533074645</v>
      </c>
      <c r="J28" s="38"/>
      <c r="K28" s="192"/>
      <c r="L28" s="192"/>
      <c r="M28" s="192"/>
      <c r="N28" s="192"/>
      <c r="O28" s="192"/>
      <c r="P28" s="192"/>
      <c r="Q28" s="192"/>
      <c r="R28" s="192"/>
    </row>
    <row r="29" ht="15.75" customHeight="1">
      <c r="A29" s="223"/>
      <c r="B29" s="224"/>
      <c r="C29" s="225"/>
      <c r="D29" s="226" t="s">
        <v>393</v>
      </c>
      <c r="E29" s="227">
        <f t="shared" ref="E29:E30" si="6">E27</f>
        <v>140171.3076</v>
      </c>
      <c r="F29" s="38"/>
      <c r="G29" s="228">
        <f t="shared" ref="G29:G30" si="7">E29+G27</f>
        <v>315915.3172</v>
      </c>
      <c r="H29" s="38"/>
      <c r="I29" s="228">
        <f t="shared" ref="I29:I30" si="8">I27+G29</f>
        <v>373116.9273</v>
      </c>
      <c r="J29" s="38"/>
      <c r="K29" s="192"/>
      <c r="L29" s="192"/>
      <c r="M29" s="192"/>
      <c r="N29" s="192"/>
      <c r="O29" s="192"/>
      <c r="P29" s="192"/>
      <c r="Q29" s="192"/>
      <c r="R29" s="192"/>
    </row>
    <row r="30" ht="15.75" customHeight="1">
      <c r="A30" s="223"/>
      <c r="B30" s="224"/>
      <c r="C30" s="225"/>
      <c r="D30" s="226" t="s">
        <v>394</v>
      </c>
      <c r="E30" s="230">
        <f t="shared" si="6"/>
        <v>0.3756766239</v>
      </c>
      <c r="F30" s="38"/>
      <c r="G30" s="231">
        <f t="shared" si="7"/>
        <v>0.8466925355</v>
      </c>
      <c r="H30" s="38"/>
      <c r="I30" s="231">
        <f t="shared" si="8"/>
        <v>1</v>
      </c>
      <c r="J30" s="38"/>
      <c r="K30" s="192"/>
      <c r="L30" s="192"/>
      <c r="M30" s="192"/>
      <c r="N30" s="192"/>
      <c r="O30" s="192"/>
      <c r="P30" s="192"/>
      <c r="Q30" s="192"/>
      <c r="R30" s="192"/>
    </row>
    <row r="31" ht="15.75" customHeight="1">
      <c r="A31" s="232"/>
      <c r="B31" s="232"/>
      <c r="C31" s="232"/>
      <c r="D31" s="232"/>
      <c r="E31" s="232"/>
      <c r="F31" s="232"/>
      <c r="G31" s="232"/>
      <c r="H31" s="232"/>
      <c r="I31" s="192"/>
      <c r="J31" s="192"/>
      <c r="K31" s="192"/>
      <c r="L31" s="192"/>
      <c r="M31" s="192"/>
      <c r="N31" s="192"/>
      <c r="O31" s="192"/>
      <c r="P31" s="192"/>
      <c r="Q31" s="192"/>
      <c r="R31" s="192"/>
    </row>
    <row r="32" ht="15.75" customHeight="1">
      <c r="A32" s="191"/>
      <c r="B32" s="2"/>
      <c r="C32" s="2"/>
      <c r="D32" s="2"/>
      <c r="E32" s="2"/>
      <c r="F32" s="2"/>
      <c r="G32" s="2"/>
      <c r="H32" s="2"/>
      <c r="I32" s="2"/>
      <c r="J32" s="2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</sheetData>
  <mergeCells count="29">
    <mergeCell ref="D8:G8"/>
    <mergeCell ref="D9:G9"/>
    <mergeCell ref="B3:C9"/>
    <mergeCell ref="A12:A13"/>
    <mergeCell ref="B12:B13"/>
    <mergeCell ref="A1:J1"/>
    <mergeCell ref="D3:G3"/>
    <mergeCell ref="D4:G4"/>
    <mergeCell ref="D5:G5"/>
    <mergeCell ref="D6:G6"/>
    <mergeCell ref="D7:G7"/>
    <mergeCell ref="A11:J11"/>
    <mergeCell ref="E12:F12"/>
    <mergeCell ref="G12:H12"/>
    <mergeCell ref="I12:J12"/>
    <mergeCell ref="A26:J26"/>
    <mergeCell ref="E27:F27"/>
    <mergeCell ref="G27:H27"/>
    <mergeCell ref="I27:J27"/>
    <mergeCell ref="G30:H30"/>
    <mergeCell ref="I30:J30"/>
    <mergeCell ref="A32:J32"/>
    <mergeCell ref="E28:F28"/>
    <mergeCell ref="G28:H28"/>
    <mergeCell ref="I28:J28"/>
    <mergeCell ref="E29:F29"/>
    <mergeCell ref="G29:H29"/>
    <mergeCell ref="I29:J29"/>
    <mergeCell ref="E30:F30"/>
  </mergeCells>
  <conditionalFormatting sqref="K14:K26">
    <cfRule type="cellIs" dxfId="0" priority="1" operator="equal">
      <formula>"100%"</formula>
    </cfRule>
  </conditionalFormatting>
  <printOptions/>
  <pageMargins bottom="0.75" footer="0.0" header="0.0" left="0.25" right="0.25" top="0.75"/>
  <pageSetup fitToHeight="0" paperSize="9" orientation="landscape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74E13"/>
    <pageSetUpPr fitToPage="1"/>
  </sheetPr>
  <sheetViews>
    <sheetView workbookViewId="0"/>
  </sheetViews>
  <sheetFormatPr customHeight="1" defaultColWidth="12.63" defaultRowHeight="15.0"/>
  <cols>
    <col customWidth="1" min="1" max="13" width="14.38"/>
    <col customWidth="1" min="14" max="26" width="8.75"/>
  </cols>
  <sheetData>
    <row r="1">
      <c r="A1" s="233"/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34"/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</row>
    <row r="3" ht="15.0" customHeight="1">
      <c r="A3" s="5"/>
      <c r="C3" s="194"/>
      <c r="E3" s="8" t="s">
        <v>0</v>
      </c>
      <c r="F3" s="9"/>
      <c r="G3" s="9"/>
      <c r="H3" s="10"/>
      <c r="I3" s="192"/>
      <c r="J3" s="192"/>
      <c r="K3" s="192"/>
      <c r="L3" s="192"/>
      <c r="M3" s="192"/>
    </row>
    <row r="4" ht="15.0" customHeight="1">
      <c r="E4" s="14" t="s">
        <v>1</v>
      </c>
      <c r="F4" s="9"/>
      <c r="G4" s="9"/>
      <c r="H4" s="10"/>
      <c r="I4" s="192"/>
      <c r="J4" s="192"/>
      <c r="K4" s="192"/>
      <c r="L4" s="235"/>
      <c r="M4" s="236"/>
    </row>
    <row r="5" ht="15.0" customHeight="1">
      <c r="E5" s="17" t="s">
        <v>3</v>
      </c>
      <c r="F5" s="9"/>
      <c r="G5" s="9"/>
      <c r="H5" s="10"/>
      <c r="I5" s="192"/>
      <c r="J5" s="192"/>
      <c r="K5" s="192"/>
      <c r="L5" s="237"/>
    </row>
    <row r="6" ht="15.0" customHeight="1">
      <c r="E6" s="20" t="s">
        <v>5</v>
      </c>
      <c r="F6" s="9"/>
      <c r="G6" s="9"/>
      <c r="H6" s="10"/>
      <c r="I6" s="195"/>
      <c r="L6" s="238"/>
      <c r="M6" s="239"/>
    </row>
    <row r="7" ht="15.0" customHeight="1">
      <c r="E7" s="24" t="s">
        <v>7</v>
      </c>
      <c r="F7" s="9"/>
      <c r="G7" s="9"/>
      <c r="H7" s="10"/>
      <c r="I7" s="195"/>
      <c r="L7" s="238"/>
      <c r="M7" s="240"/>
    </row>
    <row r="8" ht="13.5" customHeight="1">
      <c r="E8" s="26" t="s">
        <v>9</v>
      </c>
      <c r="F8" s="9"/>
      <c r="G8" s="9"/>
      <c r="H8" s="10"/>
      <c r="I8" s="195"/>
      <c r="J8" s="192"/>
      <c r="K8" s="192"/>
      <c r="L8" s="192"/>
      <c r="M8" s="192"/>
    </row>
    <row r="9">
      <c r="E9" s="30" t="s">
        <v>10</v>
      </c>
      <c r="F9" s="9"/>
      <c r="G9" s="9"/>
      <c r="H9" s="10"/>
      <c r="I9" s="192"/>
      <c r="J9" s="192"/>
      <c r="K9" s="192"/>
      <c r="L9" s="192"/>
      <c r="M9" s="192"/>
    </row>
    <row r="10">
      <c r="A10" s="241"/>
      <c r="B10" s="241"/>
      <c r="C10" s="241"/>
      <c r="D10" s="241"/>
      <c r="E10" s="241"/>
      <c r="F10" s="241"/>
      <c r="G10" s="241"/>
      <c r="H10" s="241"/>
      <c r="I10" s="241"/>
      <c r="J10" s="241"/>
      <c r="K10" s="241"/>
    </row>
    <row r="11">
      <c r="A11" s="233" t="s">
        <v>395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>
      <c r="A12" s="242" t="s">
        <v>396</v>
      </c>
      <c r="B12" s="37"/>
      <c r="C12" s="37"/>
      <c r="D12" s="37"/>
      <c r="E12" s="37"/>
      <c r="F12" s="37"/>
      <c r="G12" s="37"/>
      <c r="H12" s="37"/>
      <c r="I12" s="37"/>
      <c r="J12" s="37"/>
      <c r="K12" s="38"/>
    </row>
    <row r="13">
      <c r="A13" s="243" t="s">
        <v>11</v>
      </c>
      <c r="B13" s="244" t="s">
        <v>397</v>
      </c>
      <c r="C13" s="221"/>
      <c r="D13" s="222"/>
      <c r="E13" s="243" t="s">
        <v>398</v>
      </c>
      <c r="F13" s="243" t="s">
        <v>399</v>
      </c>
      <c r="G13" s="243" t="s">
        <v>400</v>
      </c>
      <c r="H13" s="245" t="s">
        <v>401</v>
      </c>
      <c r="I13" s="242" t="s">
        <v>402</v>
      </c>
      <c r="J13" s="37"/>
      <c r="K13" s="38"/>
    </row>
    <row r="14">
      <c r="A14" s="41"/>
      <c r="B14" s="246"/>
      <c r="C14" s="153"/>
      <c r="D14" s="154"/>
      <c r="E14" s="41"/>
      <c r="F14" s="41"/>
      <c r="G14" s="41"/>
      <c r="H14" s="41"/>
      <c r="I14" s="247" t="s">
        <v>403</v>
      </c>
      <c r="J14" s="247" t="s">
        <v>404</v>
      </c>
      <c r="K14" s="247" t="s">
        <v>405</v>
      </c>
    </row>
    <row r="15">
      <c r="A15" s="248">
        <v>1.0</v>
      </c>
      <c r="B15" s="249" t="s">
        <v>406</v>
      </c>
      <c r="C15" s="37"/>
      <c r="D15" s="38"/>
      <c r="E15" s="250"/>
      <c r="F15" s="251">
        <v>0.03</v>
      </c>
      <c r="G15" s="250"/>
      <c r="H15" s="248" t="s">
        <v>407</v>
      </c>
      <c r="I15" s="252">
        <v>0.03</v>
      </c>
      <c r="J15" s="252">
        <v>0.04</v>
      </c>
      <c r="K15" s="252">
        <v>0.055</v>
      </c>
    </row>
    <row r="16">
      <c r="A16" s="248">
        <v>2.0</v>
      </c>
      <c r="B16" s="249" t="s">
        <v>408</v>
      </c>
      <c r="C16" s="37"/>
      <c r="D16" s="38"/>
      <c r="E16" s="250"/>
      <c r="F16" s="251">
        <v>0.008</v>
      </c>
      <c r="G16" s="250"/>
      <c r="H16" s="248" t="s">
        <v>407</v>
      </c>
      <c r="I16" s="252">
        <v>0.008</v>
      </c>
      <c r="J16" s="252">
        <v>0.008</v>
      </c>
      <c r="K16" s="252">
        <v>0.01</v>
      </c>
    </row>
    <row r="17">
      <c r="A17" s="248">
        <v>3.0</v>
      </c>
      <c r="B17" s="249" t="s">
        <v>409</v>
      </c>
      <c r="C17" s="37"/>
      <c r="D17" s="38"/>
      <c r="E17" s="250"/>
      <c r="F17" s="251">
        <v>0.0097</v>
      </c>
      <c r="G17" s="250"/>
      <c r="H17" s="248" t="s">
        <v>407</v>
      </c>
      <c r="I17" s="252">
        <v>0.0097</v>
      </c>
      <c r="J17" s="252">
        <v>0.0127</v>
      </c>
      <c r="K17" s="252">
        <v>0.0127</v>
      </c>
    </row>
    <row r="18">
      <c r="A18" s="248">
        <v>4.0</v>
      </c>
      <c r="B18" s="249" t="s">
        <v>410</v>
      </c>
      <c r="C18" s="37"/>
      <c r="D18" s="38"/>
      <c r="E18" s="250"/>
      <c r="F18" s="251">
        <v>0.0059</v>
      </c>
      <c r="G18" s="250"/>
      <c r="H18" s="248" t="s">
        <v>407</v>
      </c>
      <c r="I18" s="252">
        <v>0.0059</v>
      </c>
      <c r="J18" s="252">
        <v>0.0123</v>
      </c>
      <c r="K18" s="252">
        <v>0.0139</v>
      </c>
    </row>
    <row r="19">
      <c r="A19" s="248">
        <v>5.0</v>
      </c>
      <c r="B19" s="249" t="s">
        <v>411</v>
      </c>
      <c r="C19" s="37"/>
      <c r="D19" s="38"/>
      <c r="E19" s="250"/>
      <c r="F19" s="251">
        <v>0.06245</v>
      </c>
      <c r="G19" s="250"/>
      <c r="H19" s="248" t="s">
        <v>407</v>
      </c>
      <c r="I19" s="252">
        <v>0.0616</v>
      </c>
      <c r="J19" s="252">
        <v>0.074</v>
      </c>
      <c r="K19" s="252">
        <v>0.0896</v>
      </c>
    </row>
    <row r="20">
      <c r="A20" s="248">
        <v>6.0</v>
      </c>
      <c r="B20" s="249" t="s">
        <v>412</v>
      </c>
      <c r="C20" s="37"/>
      <c r="D20" s="38"/>
      <c r="E20" s="250"/>
      <c r="F20" s="251">
        <f>SUM(F21:F24)</f>
        <v>0.1115</v>
      </c>
      <c r="G20" s="253" t="s">
        <v>413</v>
      </c>
      <c r="H20" s="221"/>
      <c r="I20" s="221"/>
      <c r="J20" s="221"/>
      <c r="K20" s="222"/>
    </row>
    <row r="21" ht="15.75" customHeight="1">
      <c r="A21" s="254">
        <v>43836.0</v>
      </c>
      <c r="B21" s="249" t="s">
        <v>414</v>
      </c>
      <c r="C21" s="37"/>
      <c r="D21" s="37"/>
      <c r="E21" s="38"/>
      <c r="F21" s="251">
        <v>0.0065</v>
      </c>
      <c r="G21" s="255"/>
      <c r="K21" s="256"/>
    </row>
    <row r="22" ht="15.75" customHeight="1">
      <c r="A22" s="254">
        <v>43867.0</v>
      </c>
      <c r="B22" s="249" t="s">
        <v>415</v>
      </c>
      <c r="C22" s="37"/>
      <c r="D22" s="37"/>
      <c r="E22" s="38"/>
      <c r="F22" s="251">
        <v>0.03</v>
      </c>
      <c r="G22" s="255"/>
      <c r="K22" s="256"/>
    </row>
    <row r="23" ht="15.75" customHeight="1">
      <c r="A23" s="254">
        <v>43896.0</v>
      </c>
      <c r="B23" s="249" t="s">
        <v>416</v>
      </c>
      <c r="C23" s="37"/>
      <c r="D23" s="37"/>
      <c r="E23" s="38"/>
      <c r="F23" s="251">
        <v>0.03</v>
      </c>
      <c r="G23" s="255"/>
      <c r="K23" s="256"/>
    </row>
    <row r="24" ht="15.75" customHeight="1">
      <c r="A24" s="254">
        <v>43927.0</v>
      </c>
      <c r="B24" s="249" t="s">
        <v>417</v>
      </c>
      <c r="C24" s="37"/>
      <c r="D24" s="37"/>
      <c r="E24" s="38"/>
      <c r="F24" s="251">
        <v>0.045</v>
      </c>
      <c r="G24" s="255"/>
      <c r="K24" s="256"/>
    </row>
    <row r="25" ht="15.75" customHeight="1">
      <c r="A25" s="257"/>
      <c r="B25" s="153"/>
      <c r="C25" s="153"/>
      <c r="D25" s="153"/>
      <c r="E25" s="153"/>
      <c r="F25" s="154"/>
      <c r="G25" s="255"/>
      <c r="K25" s="256"/>
    </row>
    <row r="26" ht="15.75" customHeight="1">
      <c r="A26" s="242" t="s">
        <v>418</v>
      </c>
      <c r="B26" s="37"/>
      <c r="C26" s="37"/>
      <c r="D26" s="38"/>
      <c r="E26" s="250"/>
      <c r="F26" s="250"/>
      <c r="G26" s="246"/>
      <c r="H26" s="153"/>
      <c r="I26" s="153"/>
      <c r="J26" s="153"/>
      <c r="K26" s="154"/>
    </row>
    <row r="27" ht="15.75" customHeight="1">
      <c r="A27" s="242" t="s">
        <v>419</v>
      </c>
      <c r="B27" s="37"/>
      <c r="C27" s="37"/>
      <c r="D27" s="38"/>
      <c r="E27" s="250"/>
      <c r="F27" s="250"/>
      <c r="G27" s="249" t="s">
        <v>420</v>
      </c>
      <c r="H27" s="37"/>
      <c r="I27" s="37"/>
      <c r="J27" s="37"/>
      <c r="K27" s="38"/>
    </row>
    <row r="28" ht="15.75" customHeight="1">
      <c r="A28" s="242" t="s">
        <v>421</v>
      </c>
      <c r="B28" s="37"/>
      <c r="C28" s="37"/>
      <c r="D28" s="37"/>
      <c r="E28" s="38"/>
      <c r="F28" s="251">
        <f>(((1+(F15+F16+F17))*(1+F18)*(1+F19))/(1-F20))-1</f>
        <v>0.2602097077</v>
      </c>
      <c r="G28" s="249" t="s">
        <v>422</v>
      </c>
      <c r="H28" s="37"/>
      <c r="I28" s="37"/>
      <c r="J28" s="37"/>
      <c r="K28" s="38"/>
    </row>
    <row r="29" ht="15.75" customHeight="1">
      <c r="A29" s="258"/>
      <c r="F29" s="256"/>
      <c r="G29" s="249" t="s">
        <v>423</v>
      </c>
      <c r="H29" s="37"/>
      <c r="I29" s="37"/>
      <c r="J29" s="37"/>
      <c r="K29" s="38"/>
    </row>
    <row r="30" ht="15.75" customHeight="1">
      <c r="F30" s="256"/>
      <c r="G30" s="249" t="s">
        <v>424</v>
      </c>
      <c r="H30" s="37"/>
      <c r="I30" s="37"/>
      <c r="J30" s="37"/>
      <c r="K30" s="38"/>
    </row>
    <row r="31" ht="15.75" customHeight="1">
      <c r="F31" s="256"/>
      <c r="G31" s="249" t="s">
        <v>425</v>
      </c>
      <c r="H31" s="37"/>
      <c r="I31" s="37"/>
      <c r="J31" s="37"/>
      <c r="K31" s="38"/>
    </row>
    <row r="32" ht="15.75" customHeight="1">
      <c r="F32" s="256"/>
      <c r="G32" s="249" t="s">
        <v>426</v>
      </c>
      <c r="H32" s="37"/>
      <c r="I32" s="37"/>
      <c r="J32" s="37"/>
      <c r="K32" s="38"/>
    </row>
    <row r="33" ht="15.75" customHeight="1">
      <c r="F33" s="256"/>
      <c r="G33" s="249" t="s">
        <v>427</v>
      </c>
      <c r="H33" s="37"/>
      <c r="I33" s="37"/>
      <c r="J33" s="37"/>
      <c r="K33" s="38"/>
    </row>
    <row r="34" ht="15.75" customHeight="1">
      <c r="A34" s="153"/>
      <c r="B34" s="153"/>
      <c r="C34" s="153"/>
      <c r="D34" s="153"/>
      <c r="E34" s="153"/>
      <c r="F34" s="154"/>
      <c r="G34" s="249" t="s">
        <v>428</v>
      </c>
      <c r="H34" s="37"/>
      <c r="I34" s="37"/>
      <c r="J34" s="37"/>
      <c r="K34" s="38"/>
    </row>
    <row r="35" ht="15.75" customHeight="1">
      <c r="A35" s="257"/>
      <c r="B35" s="153"/>
      <c r="C35" s="153"/>
      <c r="D35" s="153"/>
      <c r="E35" s="153"/>
      <c r="F35" s="153"/>
      <c r="G35" s="153"/>
      <c r="H35" s="153"/>
      <c r="I35" s="153"/>
      <c r="J35" s="153"/>
      <c r="K35" s="154"/>
    </row>
    <row r="36" ht="15.75" customHeight="1">
      <c r="A36" s="233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ht="15.75" customHeight="1">
      <c r="A37" s="259"/>
      <c r="B37" s="37"/>
      <c r="C37" s="37"/>
      <c r="D37" s="37"/>
      <c r="E37" s="37"/>
      <c r="F37" s="37"/>
      <c r="G37" s="37"/>
      <c r="H37" s="37"/>
      <c r="I37" s="37"/>
      <c r="J37" s="37"/>
      <c r="K37" s="38"/>
    </row>
    <row r="38" ht="15.75" customHeight="1">
      <c r="A38" s="260" t="s">
        <v>429</v>
      </c>
      <c r="B38" s="37"/>
      <c r="C38" s="37"/>
      <c r="D38" s="37"/>
      <c r="E38" s="37"/>
      <c r="F38" s="37"/>
      <c r="G38" s="37"/>
      <c r="H38" s="37"/>
      <c r="I38" s="37"/>
      <c r="J38" s="37"/>
      <c r="K38" s="38"/>
    </row>
    <row r="39" ht="15.75" customHeight="1">
      <c r="A39" s="242" t="s">
        <v>396</v>
      </c>
      <c r="B39" s="37"/>
      <c r="C39" s="37"/>
      <c r="D39" s="37"/>
      <c r="E39" s="37"/>
      <c r="F39" s="37"/>
      <c r="G39" s="37"/>
      <c r="H39" s="37"/>
      <c r="I39" s="37"/>
      <c r="J39" s="37"/>
      <c r="K39" s="38"/>
    </row>
    <row r="40" ht="15.0" customHeight="1">
      <c r="A40" s="243" t="s">
        <v>11</v>
      </c>
      <c r="B40" s="244" t="s">
        <v>397</v>
      </c>
      <c r="C40" s="221"/>
      <c r="D40" s="222"/>
      <c r="E40" s="243" t="s">
        <v>398</v>
      </c>
      <c r="F40" s="243" t="s">
        <v>399</v>
      </c>
      <c r="G40" s="243" t="s">
        <v>400</v>
      </c>
      <c r="H40" s="245" t="s">
        <v>401</v>
      </c>
      <c r="I40" s="242" t="s">
        <v>402</v>
      </c>
      <c r="J40" s="37"/>
      <c r="K40" s="38"/>
    </row>
    <row r="41" ht="15.75" customHeight="1">
      <c r="A41" s="41"/>
      <c r="B41" s="246"/>
      <c r="C41" s="153"/>
      <c r="D41" s="154"/>
      <c r="E41" s="41"/>
      <c r="F41" s="41"/>
      <c r="G41" s="41"/>
      <c r="H41" s="41"/>
      <c r="I41" s="247" t="s">
        <v>403</v>
      </c>
      <c r="J41" s="247" t="s">
        <v>404</v>
      </c>
      <c r="K41" s="247" t="s">
        <v>405</v>
      </c>
    </row>
    <row r="42" ht="15.75" customHeight="1">
      <c r="A42" s="248">
        <v>1.0</v>
      </c>
      <c r="B42" s="249" t="s">
        <v>406</v>
      </c>
      <c r="C42" s="37"/>
      <c r="D42" s="38"/>
      <c r="E42" s="250"/>
      <c r="F42" s="261">
        <v>0.015</v>
      </c>
      <c r="G42" s="250"/>
      <c r="H42" s="248" t="str">
        <f t="shared" ref="H42:H46" si="1">IF(AND(F42&gt;=I42,F42&lt;=K42),"OK","DIFERE")</f>
        <v>OK</v>
      </c>
      <c r="I42" s="252">
        <v>0.015</v>
      </c>
      <c r="J42" s="252">
        <v>0.0345</v>
      </c>
      <c r="K42" s="252">
        <v>0.0449</v>
      </c>
    </row>
    <row r="43" ht="15.75" customHeight="1">
      <c r="A43" s="248">
        <v>2.0</v>
      </c>
      <c r="B43" s="249" t="s">
        <v>408</v>
      </c>
      <c r="C43" s="37"/>
      <c r="D43" s="38"/>
      <c r="E43" s="250"/>
      <c r="F43" s="251">
        <v>0.003</v>
      </c>
      <c r="G43" s="250"/>
      <c r="H43" s="248" t="str">
        <f t="shared" si="1"/>
        <v>OK</v>
      </c>
      <c r="I43" s="252">
        <v>0.003</v>
      </c>
      <c r="J43" s="252">
        <v>0.0048</v>
      </c>
      <c r="K43" s="252">
        <v>0.0082</v>
      </c>
    </row>
    <row r="44" ht="15.75" customHeight="1">
      <c r="A44" s="248">
        <v>3.0</v>
      </c>
      <c r="B44" s="249" t="s">
        <v>409</v>
      </c>
      <c r="C44" s="37"/>
      <c r="D44" s="38"/>
      <c r="E44" s="250"/>
      <c r="F44" s="251">
        <v>0.0056</v>
      </c>
      <c r="G44" s="250"/>
      <c r="H44" s="248" t="str">
        <f t="shared" si="1"/>
        <v>OK</v>
      </c>
      <c r="I44" s="252">
        <v>0.0056</v>
      </c>
      <c r="J44" s="252">
        <v>0.0085</v>
      </c>
      <c r="K44" s="252">
        <v>0.0089</v>
      </c>
    </row>
    <row r="45" ht="15.75" customHeight="1">
      <c r="A45" s="248">
        <v>4.0</v>
      </c>
      <c r="B45" s="249" t="s">
        <v>410</v>
      </c>
      <c r="C45" s="37"/>
      <c r="D45" s="38"/>
      <c r="E45" s="250"/>
      <c r="F45" s="251">
        <v>0.0085</v>
      </c>
      <c r="G45" s="250"/>
      <c r="H45" s="248" t="str">
        <f t="shared" si="1"/>
        <v>OK</v>
      </c>
      <c r="I45" s="252">
        <v>0.0085</v>
      </c>
      <c r="J45" s="252">
        <v>0.0085</v>
      </c>
      <c r="K45" s="252">
        <v>0.0111</v>
      </c>
    </row>
    <row r="46" ht="15.75" customHeight="1">
      <c r="A46" s="248">
        <v>5.0</v>
      </c>
      <c r="B46" s="249" t="s">
        <v>411</v>
      </c>
      <c r="C46" s="37"/>
      <c r="D46" s="38"/>
      <c r="E46" s="250"/>
      <c r="F46" s="261">
        <v>0.0352</v>
      </c>
      <c r="G46" s="250"/>
      <c r="H46" s="248" t="str">
        <f t="shared" si="1"/>
        <v>OK</v>
      </c>
      <c r="I46" s="252">
        <v>0.035</v>
      </c>
      <c r="J46" s="252">
        <v>0.0511</v>
      </c>
      <c r="K46" s="252">
        <v>0.0622</v>
      </c>
    </row>
    <row r="47" ht="15.75" customHeight="1">
      <c r="A47" s="248">
        <v>6.0</v>
      </c>
      <c r="B47" s="249" t="s">
        <v>412</v>
      </c>
      <c r="C47" s="37"/>
      <c r="D47" s="38"/>
      <c r="E47" s="250"/>
      <c r="F47" s="251">
        <f>SUM(F48:F51)</f>
        <v>0.0815</v>
      </c>
      <c r="G47" s="253" t="s">
        <v>413</v>
      </c>
      <c r="H47" s="221"/>
      <c r="I47" s="221"/>
      <c r="J47" s="221"/>
      <c r="K47" s="222"/>
    </row>
    <row r="48" ht="15.75" customHeight="1">
      <c r="A48" s="254">
        <v>43836.0</v>
      </c>
      <c r="B48" s="249" t="s">
        <v>414</v>
      </c>
      <c r="C48" s="37"/>
      <c r="D48" s="37"/>
      <c r="E48" s="38"/>
      <c r="F48" s="251">
        <v>0.0065</v>
      </c>
      <c r="G48" s="255"/>
      <c r="K48" s="256"/>
    </row>
    <row r="49" ht="15.75" customHeight="1">
      <c r="A49" s="254">
        <v>43867.0</v>
      </c>
      <c r="B49" s="249" t="s">
        <v>415</v>
      </c>
      <c r="C49" s="37"/>
      <c r="D49" s="37"/>
      <c r="E49" s="38"/>
      <c r="F49" s="251">
        <v>0.03</v>
      </c>
      <c r="G49" s="255"/>
      <c r="K49" s="256"/>
    </row>
    <row r="50" ht="15.75" customHeight="1">
      <c r="A50" s="254">
        <v>43896.0</v>
      </c>
      <c r="B50" s="249" t="s">
        <v>416</v>
      </c>
      <c r="C50" s="37"/>
      <c r="D50" s="37"/>
      <c r="E50" s="38"/>
      <c r="F50" s="261">
        <v>0.0</v>
      </c>
      <c r="G50" s="255"/>
      <c r="K50" s="256"/>
    </row>
    <row r="51" ht="15.75" customHeight="1">
      <c r="A51" s="254">
        <v>43927.0</v>
      </c>
      <c r="B51" s="249" t="s">
        <v>417</v>
      </c>
      <c r="C51" s="37"/>
      <c r="D51" s="37"/>
      <c r="E51" s="38"/>
      <c r="F51" s="251">
        <v>0.045</v>
      </c>
      <c r="G51" s="255"/>
      <c r="K51" s="256"/>
    </row>
    <row r="52" ht="15.75" customHeight="1">
      <c r="A52" s="257"/>
      <c r="B52" s="153"/>
      <c r="C52" s="153"/>
      <c r="D52" s="153"/>
      <c r="E52" s="153"/>
      <c r="F52" s="154"/>
      <c r="G52" s="255"/>
      <c r="K52" s="256"/>
    </row>
    <row r="53" ht="15.75" customHeight="1">
      <c r="A53" s="242" t="s">
        <v>418</v>
      </c>
      <c r="B53" s="37"/>
      <c r="C53" s="37"/>
      <c r="D53" s="38"/>
      <c r="E53" s="250"/>
      <c r="F53" s="250"/>
      <c r="G53" s="246"/>
      <c r="H53" s="153"/>
      <c r="I53" s="153"/>
      <c r="J53" s="153"/>
      <c r="K53" s="154"/>
    </row>
    <row r="54" ht="15.75" customHeight="1">
      <c r="A54" s="242" t="s">
        <v>419</v>
      </c>
      <c r="B54" s="37"/>
      <c r="C54" s="37"/>
      <c r="D54" s="38"/>
      <c r="E54" s="250"/>
      <c r="F54" s="250"/>
      <c r="G54" s="249" t="s">
        <v>420</v>
      </c>
      <c r="H54" s="37"/>
      <c r="I54" s="37"/>
      <c r="J54" s="37"/>
      <c r="K54" s="38"/>
    </row>
    <row r="55" ht="15.75" customHeight="1">
      <c r="A55" s="242" t="s">
        <v>421</v>
      </c>
      <c r="B55" s="37"/>
      <c r="C55" s="37"/>
      <c r="D55" s="37"/>
      <c r="E55" s="38"/>
      <c r="F55" s="251">
        <f>(((1+(F42+F43+F44))*(1+F45)*(1+F46))/(1-F47))-1</f>
        <v>0.1634595331</v>
      </c>
      <c r="G55" s="249" t="s">
        <v>422</v>
      </c>
      <c r="H55" s="37"/>
      <c r="I55" s="37"/>
      <c r="J55" s="37"/>
      <c r="K55" s="38"/>
    </row>
    <row r="56" ht="15.75" customHeight="1">
      <c r="A56" s="258"/>
      <c r="B56" s="258"/>
      <c r="C56" s="258"/>
      <c r="D56" s="258"/>
      <c r="E56" s="258"/>
      <c r="F56" s="262"/>
      <c r="G56" s="249" t="s">
        <v>423</v>
      </c>
      <c r="H56" s="37"/>
      <c r="I56" s="37"/>
      <c r="J56" s="37"/>
      <c r="K56" s="38"/>
    </row>
    <row r="57" ht="15.75" customHeight="1">
      <c r="A57" s="259" t="s">
        <v>430</v>
      </c>
      <c r="B57" s="37"/>
      <c r="C57" s="37"/>
      <c r="D57" s="38"/>
      <c r="E57" s="258"/>
      <c r="F57" s="262"/>
      <c r="G57" s="249" t="s">
        <v>424</v>
      </c>
      <c r="H57" s="37"/>
      <c r="I57" s="37"/>
      <c r="J57" s="37"/>
      <c r="K57" s="38"/>
    </row>
    <row r="58" ht="15.75" customHeight="1">
      <c r="A58" s="250" t="s">
        <v>431</v>
      </c>
      <c r="B58" s="263">
        <v>0.111</v>
      </c>
      <c r="C58" s="263">
        <v>0.1402</v>
      </c>
      <c r="D58" s="263">
        <v>0.168</v>
      </c>
      <c r="E58" s="258"/>
      <c r="F58" s="262"/>
      <c r="G58" s="249" t="s">
        <v>425</v>
      </c>
      <c r="H58" s="37"/>
      <c r="I58" s="37"/>
      <c r="J58" s="37"/>
      <c r="K58" s="38"/>
    </row>
    <row r="59" ht="15.75" customHeight="1">
      <c r="A59" s="250" t="s">
        <v>432</v>
      </c>
      <c r="B59" s="263">
        <v>0.1634</v>
      </c>
      <c r="C59" s="263">
        <v>0.1939</v>
      </c>
      <c r="D59" s="263">
        <v>0.223</v>
      </c>
      <c r="E59" s="258"/>
      <c r="F59" s="262"/>
      <c r="G59" s="249" t="s">
        <v>426</v>
      </c>
      <c r="H59" s="37"/>
      <c r="I59" s="37"/>
      <c r="J59" s="37"/>
      <c r="K59" s="38"/>
    </row>
    <row r="60" ht="15.75" customHeight="1">
      <c r="A60" s="258"/>
      <c r="B60" s="258"/>
      <c r="C60" s="258"/>
      <c r="D60" s="258"/>
      <c r="E60" s="258"/>
      <c r="F60" s="262"/>
      <c r="G60" s="249" t="s">
        <v>427</v>
      </c>
      <c r="H60" s="37"/>
      <c r="I60" s="37"/>
      <c r="J60" s="37"/>
      <c r="K60" s="38"/>
    </row>
    <row r="61" ht="15.75" customHeight="1">
      <c r="A61" s="257"/>
      <c r="B61" s="257"/>
      <c r="C61" s="257"/>
      <c r="D61" s="257"/>
      <c r="E61" s="257"/>
      <c r="F61" s="264"/>
      <c r="G61" s="249" t="s">
        <v>428</v>
      </c>
      <c r="H61" s="37"/>
      <c r="I61" s="37"/>
      <c r="J61" s="37"/>
      <c r="K61" s="38"/>
    </row>
    <row r="62">
      <c r="A62" s="265" t="s">
        <v>433</v>
      </c>
      <c r="B62" s="37"/>
      <c r="C62" s="37"/>
      <c r="D62" s="37"/>
      <c r="E62" s="37"/>
      <c r="F62" s="37"/>
      <c r="G62" s="37"/>
      <c r="H62" s="37"/>
      <c r="I62" s="37"/>
      <c r="J62" s="37"/>
      <c r="K62" s="38"/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1">
    <mergeCell ref="G31:K31"/>
    <mergeCell ref="G32:K32"/>
    <mergeCell ref="G33:K33"/>
    <mergeCell ref="G34:K34"/>
    <mergeCell ref="A35:K35"/>
    <mergeCell ref="A36:K36"/>
    <mergeCell ref="A37:K37"/>
    <mergeCell ref="A38:K38"/>
    <mergeCell ref="A39:K39"/>
    <mergeCell ref="A40:A41"/>
    <mergeCell ref="B40:D41"/>
    <mergeCell ref="E40:E41"/>
    <mergeCell ref="F40:F41"/>
    <mergeCell ref="G40:G41"/>
    <mergeCell ref="B49:E49"/>
    <mergeCell ref="B50:E50"/>
    <mergeCell ref="B51:E51"/>
    <mergeCell ref="A52:F52"/>
    <mergeCell ref="A53:D53"/>
    <mergeCell ref="A54:D54"/>
    <mergeCell ref="A55:E55"/>
    <mergeCell ref="A57:D57"/>
    <mergeCell ref="B42:D42"/>
    <mergeCell ref="B43:D43"/>
    <mergeCell ref="B44:D44"/>
    <mergeCell ref="B45:D45"/>
    <mergeCell ref="B46:D46"/>
    <mergeCell ref="B47:D47"/>
    <mergeCell ref="B48:E48"/>
    <mergeCell ref="G58:K58"/>
    <mergeCell ref="G59:K59"/>
    <mergeCell ref="G60:K60"/>
    <mergeCell ref="G61:K61"/>
    <mergeCell ref="A62:K62"/>
    <mergeCell ref="H40:H41"/>
    <mergeCell ref="I40:K40"/>
    <mergeCell ref="G47:K53"/>
    <mergeCell ref="G54:K54"/>
    <mergeCell ref="G55:K55"/>
    <mergeCell ref="G56:K56"/>
    <mergeCell ref="G57:K57"/>
    <mergeCell ref="E6:H6"/>
    <mergeCell ref="E7:H7"/>
    <mergeCell ref="E8:H8"/>
    <mergeCell ref="E9:H9"/>
    <mergeCell ref="A1:K1"/>
    <mergeCell ref="A3:A9"/>
    <mergeCell ref="C3:D9"/>
    <mergeCell ref="E3:H3"/>
    <mergeCell ref="E4:H4"/>
    <mergeCell ref="E5:H5"/>
    <mergeCell ref="L5:M5"/>
    <mergeCell ref="A11:K11"/>
    <mergeCell ref="A12:K12"/>
    <mergeCell ref="A13:A14"/>
    <mergeCell ref="B13:D14"/>
    <mergeCell ref="E13:E14"/>
    <mergeCell ref="F13:F14"/>
    <mergeCell ref="G13:G14"/>
    <mergeCell ref="B22:E22"/>
    <mergeCell ref="B23:E23"/>
    <mergeCell ref="B24:E24"/>
    <mergeCell ref="A25:F25"/>
    <mergeCell ref="A26:D26"/>
    <mergeCell ref="A27:D27"/>
    <mergeCell ref="A28:E28"/>
    <mergeCell ref="A29:F34"/>
    <mergeCell ref="B15:D15"/>
    <mergeCell ref="B16:D16"/>
    <mergeCell ref="B17:D17"/>
    <mergeCell ref="B18:D18"/>
    <mergeCell ref="B19:D19"/>
    <mergeCell ref="B20:D20"/>
    <mergeCell ref="B21:E21"/>
    <mergeCell ref="H13:H14"/>
    <mergeCell ref="I13:K13"/>
    <mergeCell ref="G20:K26"/>
    <mergeCell ref="G27:K27"/>
    <mergeCell ref="G28:K28"/>
    <mergeCell ref="G29:K29"/>
    <mergeCell ref="G30:K30"/>
  </mergeCells>
  <printOptions horizontalCentered="1" verticalCentered="1"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2020-01-10T10:10:48Z</dcterms:created>
  <dc:creator>Usuário</dc:creator>
</cp:coreProperties>
</file>