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 GLOBAL" sheetId="1" r:id="rId4"/>
    <sheet state="visible" name="COMPOSIÇÕES" sheetId="2" r:id="rId5"/>
    <sheet state="visible" name="COTAÇÕES" sheetId="3" r:id="rId6"/>
    <sheet state="visible" name="CRONOGRAMA" sheetId="4" r:id="rId7"/>
    <sheet state="visible" name="BDI" sheetId="5" r:id="rId8"/>
  </sheets>
  <definedNames/>
  <calcPr/>
  <extLst>
    <ext uri="GoogleSheetsCustomDataVersion2">
      <go:sheetsCustomData xmlns:go="http://customooxmlschemas.google.com/" r:id="rId9" roundtripDataChecksum="S+lojrSOH5xAy6AEGfu08C4woqCzTusHfsB+mpYRkvI="/>
    </ext>
  </extLst>
</workbook>
</file>

<file path=xl/sharedStrings.xml><?xml version="1.0" encoding="utf-8"?>
<sst xmlns="http://schemas.openxmlformats.org/spreadsheetml/2006/main" count="441" uniqueCount="275">
  <si>
    <t xml:space="preserve"> </t>
  </si>
  <si>
    <t>UNIVERSIDADE ESTADUAL DO NORTE DO PARANÁ</t>
  </si>
  <si>
    <t>Valores</t>
  </si>
  <si>
    <t>CNPJ: 08.885.100/0001-54</t>
  </si>
  <si>
    <t>BDI</t>
  </si>
  <si>
    <t>SERVIÇO : ADEQUAÇÕES SETOR DE ENFERMAGEM</t>
  </si>
  <si>
    <t>Local: CAMPUS LUIZ MENEGHEL - CLM</t>
  </si>
  <si>
    <t>Total</t>
  </si>
  <si>
    <t>Data do orçamento: AGOSTO/2024</t>
  </si>
  <si>
    <t>Total c/BDI</t>
  </si>
  <si>
    <t>REFERÊNCIA DE PREÇOS : 
SINAPI_Custo_Ref_Composicoes_Analitico_PR_202405_Desonerado - 
DATA REFERENCIA TECNICA:13/06/2024</t>
  </si>
  <si>
    <t xml:space="preserve">                                                                                                                  </t>
  </si>
  <si>
    <t>Resp. Técnico: 
Arq. Malu Ohira
CAU A71068-7</t>
  </si>
  <si>
    <t>ITEM</t>
  </si>
  <si>
    <t>RESUMO</t>
  </si>
  <si>
    <t>CÓDIGO</t>
  </si>
  <si>
    <t>DESCRIÇÃO DOS SERVIÇOS</t>
  </si>
  <si>
    <t>UN</t>
  </si>
  <si>
    <t>QTD</t>
  </si>
  <si>
    <t>UNITÁRIO (SEM BDI)</t>
  </si>
  <si>
    <t>TOTAL (Valores sem BDI)</t>
  </si>
  <si>
    <t>VALOR TOTAL C/ BDI</t>
  </si>
  <si>
    <t>MATERIAL + EQ</t>
  </si>
  <si>
    <t>MÃO DE OBRA</t>
  </si>
  <si>
    <t>TOTAL</t>
  </si>
  <si>
    <t>MATERIAL</t>
  </si>
  <si>
    <t>LABORATÓRIOS</t>
  </si>
  <si>
    <t>1</t>
  </si>
  <si>
    <t>REMOÇÕES E DEMOLIÇÕES</t>
  </si>
  <si>
    <t>1.1</t>
  </si>
  <si>
    <t>DEMOLIÇÃO DE ALVENARIA - ABERTURA DE PASSAGENS</t>
  </si>
  <si>
    <t>DEMOLIÇÃO DE ALVENARIA DE BLOCO FURADO, DE FORMA MANUAL, SEM REAPROVEITAMENTO. AF_09/2023</t>
  </si>
  <si>
    <t>M3</t>
  </si>
  <si>
    <t>1.2</t>
  </si>
  <si>
    <t>REMOÇÃO DE DIVISÓRIA EM DRYWALL</t>
  </si>
  <si>
    <t>REMOÇÃO DE CHAPAS E PERFIS DE DRYWALL, DE FORMA MANUAL, SEM REAPROVEITAMENTO. AF_09/2023</t>
  </si>
  <si>
    <t>M2</t>
  </si>
  <si>
    <t>1.3</t>
  </si>
  <si>
    <t>REMOÇÃO DE DIVISÓRIA NAVAL</t>
  </si>
  <si>
    <t>REMOÇÃO DE TAPUME/ CHAPAS METÁLICAS E DE MADEIRA, DE FORMA MANUAL, SEM REAPROVEITAMENTO. AF_09/2023</t>
  </si>
  <si>
    <t>2</t>
  </si>
  <si>
    <t>CONSTRUÇÕES</t>
  </si>
  <si>
    <t>2.1</t>
  </si>
  <si>
    <t>VERGA - NOVA PORTA</t>
  </si>
  <si>
    <t>VERGA MOLDADA IN LOCO COM UTILIZAÇÃO DE BLOCOS CANALETA, ESPESSURA DE *20* CM. AF_03/2024</t>
  </si>
  <si>
    <t>M</t>
  </si>
  <si>
    <t>2.2</t>
  </si>
  <si>
    <t>ACABAMENTO - NOVA ABERTURA</t>
  </si>
  <si>
    <t>87878</t>
  </si>
  <si>
    <t>CHAPISCO APLICADO EM ALVENARIAS E ESTRUTURAS DE CONCRETO INTERNAS, COM COLHER DE PEDREIRO.  ARGAMASSA TRAÇO 1:3 COM PREPARO MANUAL. AF_10/2022</t>
  </si>
  <si>
    <t>2.3</t>
  </si>
  <si>
    <t>87529</t>
  </si>
  <si>
    <t>MASSA ÚNICA, PARA RECEBIMENTO DE PINTURA, EM ARGAMASSA TRAÇO 1:2:8, PREPARO MECÂNICO COM BETONEIRA 400L, APLICADA MANUALMENTE EM FACES INTERNAS DE PAREDES, ESPESSURA DE 20MM, COM EXECUÇÃO DE TALISCAS. AF_06/2014</t>
  </si>
  <si>
    <t>2.4</t>
  </si>
  <si>
    <t>INSTALAÇÃO DE DIVISÓRIAS EM DRYWALL</t>
  </si>
  <si>
    <t>96359</t>
  </si>
  <si>
    <t>PAREDE COM PLACAS DE GESSO ACARTONADO (DRYWALL), PARA USO INTERNO, COM DUAS FACES SIMPLES E ESTRUTURA METÁLICA COM GUIAS SIMPLES, COM VÃOS AF_06/2017_PS</t>
  </si>
  <si>
    <t>2.5</t>
  </si>
  <si>
    <t>ISOLAMENTO TERMO-ACÚSTICO</t>
  </si>
  <si>
    <t>07704
ORSE</t>
  </si>
  <si>
    <t>MANTA EM LÃ DE ROCHA DE 25MM - FORNECIMENTO E APLICAÇÃO</t>
  </si>
  <si>
    <t>2.6</t>
  </si>
  <si>
    <t>DIVISÓRIA EM VIDRO</t>
  </si>
  <si>
    <t>102235
adaptado</t>
  </si>
  <si>
    <t>(ADAPTADO PARA COM ABERTURA)
DIVISÓRIA FIXA EM VIDRO TEMPERADO 10 MM, SEM ABERTURA. AF_01/2021_PS</t>
  </si>
  <si>
    <t>2.7</t>
  </si>
  <si>
    <t>DIVISÓRIA EM VIDRO - ESTRUTURA PARA PORTA</t>
  </si>
  <si>
    <t>34360</t>
  </si>
  <si>
    <t>PERFIL DE ALUMINIO ANODIZADO</t>
  </si>
  <si>
    <t>KG</t>
  </si>
  <si>
    <t>3</t>
  </si>
  <si>
    <t>ESQUADRIAS</t>
  </si>
  <si>
    <t>3.1</t>
  </si>
  <si>
    <t>FECHADURAS</t>
  </si>
  <si>
    <t>90830</t>
  </si>
  <si>
    <t>FECHADURA DE EMBUTIR COM CILINDRO, EXTERNA, COMPLETA, ACABAMENTO PADRÃO MÉDIO, INCLUSO EXECUÇÃO DE FURO - FORNECIMENTO E INSTALAÇÃO. AF_12/2019</t>
  </si>
  <si>
    <t>3.2</t>
  </si>
  <si>
    <t>PORTA DRYWALL - 90X210CM</t>
  </si>
  <si>
    <t>90797</t>
  </si>
  <si>
    <t>KIT DE PORTA-PRONTA DE MADEIRA EM ACABAMENTO MELAMÍNICO BRANCO, FOLHA LEVE OU MÉDIA, E BATENTE METÁLICO, 90X210CM, FIXAÇÃO COM ARGAMASSA - FORNECIMENTO E INSTALAÇÃO. AF_12/2019</t>
  </si>
  <si>
    <t>3.3</t>
  </si>
  <si>
    <t>PORTA ALVENARIA - 90X210CM</t>
  </si>
  <si>
    <t>91016</t>
  </si>
  <si>
    <t>KIT DE PORTA DE MADEIRA PARA VERNIZ, SEMI-OCA (LEVE OU MÉDIA), PADRÃO MÉDIO, 90X210CM, ESPESSURA DE 3,5CM, ITENS INCLUSOS: DOBRADIÇAS, MONTAGEM E INSTALAÇÃO DO BATENTE, SEM FECHADURA - FORNECIMENTO E INSTALAÇÃO. AF_12/2019</t>
  </si>
  <si>
    <t>3.4</t>
  </si>
  <si>
    <t>PORTA DIVISÓRIA DE VIDRO - 90X210CM</t>
  </si>
  <si>
    <t>102182</t>
  </si>
  <si>
    <t>PORTA PIVOTANTE DE VIDRO TEMPERADO, 90X210 CM, ESPESSURA 10 MM, INCLUSIVE ACESSÓRIOS. AF_01/2021</t>
  </si>
  <si>
    <t>3.5</t>
  </si>
  <si>
    <t>JANELA DE CORRER - 1,30X150CM</t>
  </si>
  <si>
    <t>JANELA DE ALUMÍNIO DE CORRER COM 2 FOLHAS PARA VIDROS, COM VIDROS, BATENTE, ACABAMENTO COM ACETATO OU BRILHANTE E FERRAGENS. EXCLUSIVE ALIZAR E CONTRAMARCO. FORNECIMENTO E INSTALAÇÃO. AF_12/2019</t>
  </si>
  <si>
    <t>3.6</t>
  </si>
  <si>
    <t>JANELA FIXA - 2UN - 2,0X1,5M/1,5X1,5M</t>
  </si>
  <si>
    <t>JANELA FIXA DE ALUMÍNIO PARA VIDRO, COM VIDRO, BATENTE E FERRAGENS. EXCLUSIVE ACABAMENTO, ALIZAR E CONTRAMARCO. FORNECIMENTO E INSTALAÇÃO. AF_12/2019</t>
  </si>
  <si>
    <t>3.7</t>
  </si>
  <si>
    <t>CONTRAMARCO DAS JANELAS</t>
  </si>
  <si>
    <t>94589</t>
  </si>
  <si>
    <t>CONTRAMARCO DE ALUMÍNIO, FIXAÇÃO COM ARGAMASSA - FORNECIMENTO E INSTALAÇÃO. AF_12/2019</t>
  </si>
  <si>
    <t>4</t>
  </si>
  <si>
    <t xml:space="preserve">ACABAMENTOS E PINTURAS        </t>
  </si>
  <si>
    <t>4.1</t>
  </si>
  <si>
    <t>PINTURA DAS PAREDES</t>
  </si>
  <si>
    <t>88485</t>
  </si>
  <si>
    <t>APLICAÇÃO DE FUNDO SELADOR ACRÍLICO EM PAREDES, UMA DEMÃO. AF_06/2014</t>
  </si>
  <si>
    <t>4.2</t>
  </si>
  <si>
    <t>102220
ADAPTADO</t>
  </si>
  <si>
    <t>(ADAPTADO PARA PINTURA DE PAREDES)
PINTURA TINTA DE ACABAMENTO (PIGMENTADA) ESMALTE SINTÉTICO BRILHANTE EM MADEIRA, 2 DEMÃOS. AF_01/2021</t>
  </si>
  <si>
    <t>4.3</t>
  </si>
  <si>
    <t>PINTURA DO TETO</t>
  </si>
  <si>
    <t>88484</t>
  </si>
  <si>
    <t>FUNDO SELADOR ACRÍLICO, APLICAÇÃO MANUAL EM TETO, UMA DEMÃO. AF_04/2023</t>
  </si>
  <si>
    <t>4.4</t>
  </si>
  <si>
    <t>88488</t>
  </si>
  <si>
    <t>PINTURA LÁTEX ACRÍLICA PREMIUM, APLICAÇÃO MANUAL EM TETO, DUAS DEMÃOS. AF_04/2023</t>
  </si>
  <si>
    <t>4.5</t>
  </si>
  <si>
    <t>PINTURA -  PORTA ALVENARIA</t>
  </si>
  <si>
    <t>102213</t>
  </si>
  <si>
    <t>PINTURA VERNIZ (INCOLOR) ALQUÍDICO EM MADEIRA, USO INTERNO E EXTERNO, 2 DEMÃOS. AF_01/2021</t>
  </si>
  <si>
    <t>5</t>
  </si>
  <si>
    <t>BANCADA</t>
  </si>
  <si>
    <t>5.1</t>
  </si>
  <si>
    <t>BASES - ALVENARIA</t>
  </si>
  <si>
    <t>101159</t>
  </si>
  <si>
    <t>ALVENARIA DE VEDAÇÃO DE BLOCOS CERÂMICOS MACIÇOS DE 5X10X20CM (ESPESSURA 10CM) E ARGAMASSA DE ASSENTAMENTO COM PREPARO EM BETONEIRA. AF_05/2020</t>
  </si>
  <si>
    <t>5.2</t>
  </si>
  <si>
    <t>BASES - ACABAMENTOS</t>
  </si>
  <si>
    <t>87879</t>
  </si>
  <si>
    <t>CHAPISCO APLICADO EM ALVENARIAS E ESTRUTURAS DE CONCRETO INTERNAS, COM COLHER DE PEDREIRO.  ARGAMASSA TRAÇO 1:3 COM PREPARO EM BETONEIRA 400L.</t>
  </si>
  <si>
    <t>5.3</t>
  </si>
  <si>
    <t>87547</t>
  </si>
  <si>
    <t>MASSA ÚNICA, PARA RECEBIMENTO DE PINTURA, EM ARGAMASSA TRAÇO 1:2:8, PREPARO MECÂNICO COM BETONEIRA 400L, APLICADA MANUALMENTE EM FACES INTERNAS DE PAREDES, ESPESSURA DE 10MM, COM EXECUÇÃO DE TALISCAS.</t>
  </si>
  <si>
    <t>5.4</t>
  </si>
  <si>
    <t>88495</t>
  </si>
  <si>
    <t>EMASSAMENTO COM MASSA LÁTEX, APLICAÇÃO EM PAREDE, UMA DEMÃO, LIXAMENTO MANUAL. AF_04/2023</t>
  </si>
  <si>
    <t>5.5</t>
  </si>
  <si>
    <t>BASES - RODAPÉ</t>
  </si>
  <si>
    <t>88648</t>
  </si>
  <si>
    <t>RODAPÉ CERÂMICO DE 7CM DE ALTURA COM PLACAS TIPO ESMALTADA EXTRA  DE DIMENSÕES 35X35CM. AF_02/2023</t>
  </si>
  <si>
    <t>5.6</t>
  </si>
  <si>
    <t>BASES - PINTURA</t>
  </si>
  <si>
    <t>FUNDO SELADOR ACRÍLICO, APLICAÇÃO MANUAL EM PAREDE, UMA DEMÃO. AF_04/2023</t>
  </si>
  <si>
    <t>5.7</t>
  </si>
  <si>
    <t>102219</t>
  </si>
  <si>
    <t>PINTURA TINTA DE ACABAMENTO (PIGMENTADA) ESMALTE SINTÉTICO ACETINADO EM MADEIRA, 2 DEMÃOS. AF_01/2021</t>
  </si>
  <si>
    <t>5.8</t>
  </si>
  <si>
    <t>BANCADA - TAMPO (2,0X0,6M)</t>
  </si>
  <si>
    <t>86889
ADAPTADO</t>
  </si>
  <si>
    <t>(ADAPTADO PARA M2)
BANCADA DE GRANITO CINZA POLIDO, DE 1,50 X 0,60 M, PARA PIA DE COZINHA - FORNECIMENTO E INSTALAÇÃO. AF_01/2020</t>
  </si>
  <si>
    <t>5.9</t>
  </si>
  <si>
    <t>PONTO DE CONSUMO DE ÁGUA</t>
  </si>
  <si>
    <t>COMP.01</t>
  </si>
  <si>
    <t>PONTO DE CONSUMO TERMINAL DE ÁGUA FRIA (SUBRAMAL) COM TUBULAÇÃO DE PVC, DN 25 MM, INSTALADO EM RAMAL DE ÁGUA, INCLUSOS RASGO E CHUMBAMENTO EM ALVENARIA.</t>
  </si>
  <si>
    <t>5.10</t>
  </si>
  <si>
    <t>CUBA</t>
  </si>
  <si>
    <t>86935</t>
  </si>
  <si>
    <t>CUBA DE EMBUTIR DE AÇO INOXIDÁVEL MÉDIA, INCLUSO VÁLVULA TIPO AMERICANA EM METAL CROMADO E SIFÃO FLEXÍVEL EM PVC - FORNECIMENTO E INSTALAÇÃO. AF_01/2020</t>
  </si>
  <si>
    <t>5.11</t>
  </si>
  <si>
    <t>TORNEIRA</t>
  </si>
  <si>
    <t>86909</t>
  </si>
  <si>
    <t>TORNEIRA CROMADA TUBO MÓVEL, DE MESA, 1/2" OU 3/4", PARA PIA DE COZINHA, PADRÃO ALTO - FORNECIMENTO E INSTALAÇÃO. AF_01/2020</t>
  </si>
  <si>
    <t>6</t>
  </si>
  <si>
    <t>FINALIZAÇÕES</t>
  </si>
  <si>
    <t>6.1</t>
  </si>
  <si>
    <t>LIMPEZA GERAL DA OBRA - PISOS, ESQUADRIAS, FORROS, BANCADAS E INSTALAÇÕES</t>
  </si>
  <si>
    <t>99803
ADAPTADO</t>
  </si>
  <si>
    <t>(ADAPTADO PARA LIMPEZA FINAL DA OBRA)
LIMPEZA DE PISO CERÂMICO OU PORCELANATO COM PANO ÚMIDO. AF_04/2019 -  PISOS, ESQUADRIAS, FORROS, BANCADAS E INSTALAÇÕES</t>
  </si>
  <si>
    <t>6.2</t>
  </si>
  <si>
    <t>RETIRADA DE ENTULHO</t>
  </si>
  <si>
    <t>100982</t>
  </si>
  <si>
    <t>CARGA, MANOBRA E DESCARGA DE ENTULHO EM CAMINHÃO BASCULANTE 10 M³ - CARGA COM ESCAVADEIRA HIDRÁULICA  (CAÇAMBA DE 0,80 M³ / 111 HP) E DESCARGA LIVRE (UNIDADE: M3). AF_07/2020</t>
  </si>
  <si>
    <t>6.3</t>
  </si>
  <si>
    <t>95875</t>
  </si>
  <si>
    <t>TRANSPORTE COM CAMINHÃO BASCULANTE DE 10 M³, EM VIA URBANA PAVIMENTADA, DMT ATÉ 30 KM (UNIDADE: M3XKM). AF_07/2020</t>
  </si>
  <si>
    <t>M3XKM</t>
  </si>
  <si>
    <t>SALA</t>
  </si>
  <si>
    <t>7</t>
  </si>
  <si>
    <t>7.1</t>
  </si>
  <si>
    <t>7.2</t>
  </si>
  <si>
    <t>8</t>
  </si>
  <si>
    <t>8.1</t>
  </si>
  <si>
    <t>8.2</t>
  </si>
  <si>
    <t>88489</t>
  </si>
  <si>
    <t>PINTURA LÁTEX ACRÍLICA PREMIUM, APLICAÇÃO MANUAL EM PAREDES, DUAS DEMÃOS. AF_04/2023</t>
  </si>
  <si>
    <t>8.3</t>
  </si>
  <si>
    <t>8.4</t>
  </si>
  <si>
    <t>COMPOSIÇÕES UENP</t>
  </si>
  <si>
    <t>QNT.</t>
  </si>
  <si>
    <t>MAT. + EQUIP.</t>
  </si>
  <si>
    <t>VALOR UNITÁRIO</t>
  </si>
  <si>
    <t>MO</t>
  </si>
  <si>
    <t>MAT</t>
  </si>
  <si>
    <t>VALOR TOTAL</t>
  </si>
  <si>
    <t>TUBO, PVC, SOLDÁVEL, DN 25MM, INSTALADO EM RAMAL OU SUB-RAMAL DE ÁGUA - FORNECIMENTO E INSTALAÇÃO. AF_06/2022</t>
  </si>
  <si>
    <t>JOELHO 90 GRAUS, PVC, SOLDÁVEL, DN 25MM, INSTALADO EM RAMAL OU SUB-RAMAL DE ÁGUA - FORNECIMENTO E INSTALAÇÃO. AF_06/2022</t>
  </si>
  <si>
    <t>JOELHO 90 GRAUS COM BUCHA DE LATÃO, PVC, SOLDÁVEL, DN 25MM, X 3/4  INSTALADO EM RAMAL OU SUB-RAMAL DE ÁGUA - FORNECIMENTO E INSTALAÇÃO. AF_06/2022</t>
  </si>
  <si>
    <t>TE, PVC, SOLDÁVEL, DN 25MM, INSTALADO EM RAMAL OU SUB-RAMAL DE ÁGUA - FORNECIMENTO E INSTALAÇÃO. AF_06/2022</t>
  </si>
  <si>
    <t>RASGO LINEAR MANUAL EM ALVENARIA, PARA RAMAIS/ DISTRIBUIÇÃO DE INSTALAÇÕES HIDRÁULICAS, DIÂMETROS MENORES OU IGUAIS A 40 MM. AF_09/2023</t>
  </si>
  <si>
    <t>CHUMBAMENTO LINEAR EM ALVENARIA PARA RAMAIS/DISTRIBUIÇÃO DE INSTALAÇÕES HIDRÁULICAS COM DIÂMETROS MENORES OU IGUAIS A 40 MM. AF_09/2023</t>
  </si>
  <si>
    <t>Data do orçamento: JULHO/2024</t>
  </si>
  <si>
    <t>COTAÇÕES</t>
  </si>
  <si>
    <t>COT.001</t>
  </si>
  <si>
    <t>LUMINÁRIA TIPO SPOT LED 7W DIRECIONÁVEL</t>
  </si>
  <si>
    <t>DESCRIÇÃO</t>
  </si>
  <si>
    <t>MODELO DE REFERÊNCIA: Spot Led 7W Redondo Branco Taschiba 6500K Bivolt OU SIMILAR; características Gerais Do Produto: Dimensões Axlxp (cm): 12 X 12 X 5,5 Nicho Do Recorte (cm): 9,5 X 9,5 Produzido Em: Plastico De Engenharia Voltagem: Autovolt (usado Tanto Em 110v Como Em 220v) Cor Acabamento: Branco Fosco Potência: 7w Fluxo Luminoso: 525 Lumens Eficiência Luminosa: 75 Lm/w Ângulo De Abertura: 45° Formato: Redondo Garantia: 1 Ano Junto Ao Fabricante Aplicação: Embutir Vida Útil: 15.000 Horas Acompanha Lâmpada: Não Necessita, Led Já Integrado Cor Da Luz: 6500k Frio</t>
  </si>
  <si>
    <t>NOME</t>
  </si>
  <si>
    <t>CNPJ</t>
  </si>
  <si>
    <t>CONTATO</t>
  </si>
  <si>
    <t>VALOR MÉDIO</t>
  </si>
  <si>
    <t>EMPRESA 01</t>
  </si>
  <si>
    <t>CARREFOUR (https://www.carrefour.com.br/spotdeledembutiralltoppar20redondo7wbivolttaschibra-mp921798602/p)</t>
  </si>
  <si>
    <t>45.543.915/0846-95</t>
  </si>
  <si>
    <t>atendimento@carrefour.com.br</t>
  </si>
  <si>
    <t>EMPRESA 02</t>
  </si>
  <si>
    <t>TASCHIBRA STORE
https://taschibrastore.com.br/produtos/detalhes/spot-embutir-taschibra-taschibra-redondo-alltop-led-par20-7w-45o/</t>
  </si>
  <si>
    <t>02.477.605/0001-01</t>
  </si>
  <si>
    <t>(47) 3281-7640</t>
  </si>
  <si>
    <t>EMPRESA 03</t>
  </si>
  <si>
    <r>
      <rPr>
        <rFont val="Calibri"/>
        <color rgb="FF000000"/>
        <sz val="8.0"/>
        <u/>
      </rPr>
      <t xml:space="preserve">LOJA DO MECÂNICO
</t>
    </r>
    <r>
      <rPr>
        <rFont val="Calibri"/>
        <color rgb="FF1155CC"/>
        <sz val="8.0"/>
        <u/>
      </rPr>
      <t>https://www.lojadomecanico.com.br/produto/364843/69/883/Spot-Embutir-Redondo-Alltop-Branco-114-x-50mm-Led-PAR20-7W-6500K/153/?utm_source=googleshopping&amp;utm_campaign=xmlshopping&amp;utm_medium=cpc&amp;utm_content=364843&amp;gclid=CjwKCAjw8JKbBhBYEiwAs3sxN6V_L4lYwAnzqzjHS7V5wN5767VvHbkuAp4vcCPHwFBCshjP06rzhxoC4C8QAvD_BwE</t>
    </r>
  </si>
  <si>
    <t>47.960.950/1088-36</t>
  </si>
  <si>
    <t>0800 773 3838</t>
  </si>
  <si>
    <t>CRONOGRAMA FÍSICO FINANCEIRO</t>
  </si>
  <si>
    <t>MÊS 1</t>
  </si>
  <si>
    <t>MÊS 2</t>
  </si>
  <si>
    <t>MÊS 3</t>
  </si>
  <si>
    <t>MÊS 4</t>
  </si>
  <si>
    <t>MÊS 5</t>
  </si>
  <si>
    <t>SERVIÇO / LOCAL</t>
  </si>
  <si>
    <t>%</t>
  </si>
  <si>
    <t>R$</t>
  </si>
  <si>
    <t>R$ parcial</t>
  </si>
  <si>
    <t>%_parcial</t>
  </si>
  <si>
    <t>R$_ acumulado</t>
  </si>
  <si>
    <t>%_acumulado</t>
  </si>
  <si>
    <t>NOTA: 
A EMPRESA DEVE APRESENTAR E RESPEITAR CRONOGRAMA PRÓPRIO DE EXECUÇÃO DA OBRA, A ORDEM DOS SERVIÇOS PROPOSTOS DEVE SER PRÉ-APROVADO PELA SECRETARIA DE OBRAS. 
A ÚLTIMA PARCELA DEVE OBRIGATORIAMENTE SER MAIOR QUE 11 %</t>
  </si>
  <si>
    <t xml:space="preserve">COMPOSIÇÃO DO BDI </t>
  </si>
  <si>
    <t>CUSTO TOTAL DO SERVIÇO (R$)</t>
  </si>
  <si>
    <t>DISCRIMINAÇÃO</t>
  </si>
  <si>
    <t>VALOR</t>
  </si>
  <si>
    <t>TAXA (%)</t>
  </si>
  <si>
    <t>OBSERVAÇÃO</t>
  </si>
  <si>
    <t>SITUAÇÃO DO INTERVALO ADMISSÍVEL</t>
  </si>
  <si>
    <t>PARCELAS DO BDI (%)</t>
  </si>
  <si>
    <t>1 QUARTIL</t>
  </si>
  <si>
    <t>MÉDIO</t>
  </si>
  <si>
    <t>3 QUARTIL</t>
  </si>
  <si>
    <t>AC – ADMINISTRAÇÃO CENTRAL</t>
  </si>
  <si>
    <t>OK</t>
  </si>
  <si>
    <t>SG – SEGUROS + GARANTIA</t>
  </si>
  <si>
    <t>R – RISCOS</t>
  </si>
  <si>
    <t>DF – DESPESAS FINANCEIRAS</t>
  </si>
  <si>
    <t>L – LUCRO BRUTO</t>
  </si>
  <si>
    <t>I – IMPOSTOS</t>
  </si>
  <si>
    <t>FÓRMULA DO BDI DE ACORDO COM ACÓRDÃO 2.369/2011-TCU- PLENÁRIO</t>
  </si>
  <si>
    <t>PIS</t>
  </si>
  <si>
    <t>COFINS</t>
  </si>
  <si>
    <t>ISS (CONFORME LEGISLAÇÃO MUNICIPAL)</t>
  </si>
  <si>
    <t>CONTRIB. PREVIDÊNCIA SOBRE RECEITA BRUTA – CPRB</t>
  </si>
  <si>
    <t>TOTAL DO BDI (R$)</t>
  </si>
  <si>
    <t>PREÇO DE VENDA (R$)</t>
  </si>
  <si>
    <t>ONDE:</t>
  </si>
  <si>
    <t>BDI (%)</t>
  </si>
  <si>
    <t>AC : TAXA DE ADMINISTRAÇÃO CENTRAL</t>
  </si>
  <si>
    <t>S: TAXA DE SEGURO</t>
  </si>
  <si>
    <t>G: TAXA DE GARANTIAS</t>
  </si>
  <si>
    <t>Parâmetros do Acórdão 2.622/2013 - Plenário</t>
  </si>
  <si>
    <t>R: TAXA DE RISCOS</t>
  </si>
  <si>
    <t>Sem CPRB</t>
  </si>
  <si>
    <t>DF: TAXA DE DESPESAS</t>
  </si>
  <si>
    <t>Com CPRB</t>
  </si>
  <si>
    <t>L: TAXA DE LUCRO</t>
  </si>
  <si>
    <t>I: TAXA DE INCIDÊNCIA DE IMPOSTOS (PIS, COFINS, ISS, CPRB)</t>
  </si>
  <si>
    <t>COMPOSIÇÃO DO BDI REDUZIDO</t>
  </si>
  <si>
    <t>1 Quartil</t>
  </si>
  <si>
    <t>Médio</t>
  </si>
  <si>
    <t>3 Quartil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</si>
</sst>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[$R$-416]\ #,##0.00;[RED]\-[$R$-416]\ #,##0.00"/>
    <numFmt numFmtId="165" formatCode="#,##0.00_ ;\-#,##0.00\ "/>
    <numFmt numFmtId="166" formatCode="[$R$ -416]#,##0.00"/>
    <numFmt numFmtId="167" formatCode="_-&quot;R$ &quot;* #,##0.00_-;&quot;-R$ &quot;* #,##0.00_-;_-&quot;R$ &quot;* \-??_-;_-@"/>
    <numFmt numFmtId="168" formatCode="D\.M"/>
  </numFmts>
  <fonts count="37">
    <font>
      <sz val="10.0"/>
      <color rgb="FF000000"/>
      <name val="Calibri"/>
      <scheme val="minor"/>
    </font>
    <font>
      <sz val="11.0"/>
      <color rgb="FF000000"/>
      <name val="Calibri"/>
    </font>
    <font/>
    <font>
      <b/>
      <color theme="1"/>
      <name val="Calibri"/>
    </font>
    <font>
      <color theme="1"/>
      <name val="Calibri"/>
    </font>
    <font>
      <sz val="10.0"/>
      <color rgb="FF000000"/>
      <name val="Calibri"/>
    </font>
    <font>
      <b/>
      <sz val="12.0"/>
      <color rgb="FF345168"/>
      <name val="Calibri"/>
    </font>
    <font>
      <sz val="10.0"/>
      <color rgb="FF000000"/>
      <name val="Cambria"/>
    </font>
    <font>
      <sz val="11.0"/>
      <color rgb="FF000000"/>
      <name val="Cambria"/>
    </font>
    <font>
      <b/>
      <sz val="11.0"/>
      <color rgb="FF000000"/>
      <name val="Calibri"/>
    </font>
    <font>
      <sz val="8.0"/>
      <color rgb="FF000000"/>
      <name val="Calibri"/>
    </font>
    <font>
      <b/>
      <sz val="12.0"/>
      <color rgb="FFFFFFFF"/>
      <name val="Calibri"/>
    </font>
    <font>
      <b/>
      <sz val="11.0"/>
      <color rgb="FFFFFFFF"/>
      <name val="Calibri"/>
    </font>
    <font>
      <b/>
      <sz val="10.0"/>
      <color rgb="FF000000"/>
      <name val="Calibri"/>
    </font>
    <font>
      <i/>
      <sz val="10.0"/>
      <color rgb="FF000000"/>
      <name val="Calibri"/>
    </font>
    <font>
      <i/>
      <color theme="1"/>
      <name val="Calibri"/>
    </font>
    <font>
      <color rgb="FF000000"/>
      <name val="Calibri"/>
    </font>
    <font>
      <sz val="10.0"/>
      <color rgb="FF000000"/>
      <name val="Arial"/>
    </font>
    <font>
      <sz val="11.0"/>
      <color rgb="FF000000"/>
      <name val="Courier New"/>
    </font>
    <font>
      <sz val="11.0"/>
      <color rgb="FF000000"/>
      <name val="Arial"/>
    </font>
    <font>
      <b/>
      <sz val="14.0"/>
      <color rgb="FFFFFFFF"/>
      <name val="Calibri"/>
    </font>
    <font>
      <sz val="9.0"/>
      <color rgb="FF000000"/>
      <name val="Calibri"/>
    </font>
    <font>
      <sz val="9.0"/>
      <color theme="1"/>
      <name val="Calibri"/>
    </font>
    <font>
      <b/>
      <sz val="9.0"/>
      <color rgb="FF000000"/>
      <name val="Calibri"/>
    </font>
    <font>
      <sz val="8.0"/>
      <color rgb="FF000000"/>
      <name val="Arial"/>
    </font>
    <font>
      <i/>
      <sz val="9.0"/>
      <color rgb="FF000000"/>
      <name val="Calibri"/>
    </font>
    <font>
      <b/>
      <sz val="8.0"/>
      <color rgb="FF000000"/>
      <name val="Calibri"/>
    </font>
    <font>
      <i/>
      <sz val="8.0"/>
      <color rgb="FF000000"/>
      <name val="Calibri"/>
    </font>
    <font>
      <u/>
      <sz val="8.0"/>
      <color rgb="FF000000"/>
      <name val="Calibri"/>
    </font>
    <font>
      <sz val="18.0"/>
      <color rgb="FF345168"/>
      <name val="Arial"/>
    </font>
    <font>
      <b/>
      <sz val="14.0"/>
      <color rgb="FFFFFFFF"/>
      <name val="Arial"/>
    </font>
    <font>
      <sz val="10.0"/>
      <color rgb="FF000000"/>
      <name val="Times New Roman"/>
    </font>
    <font>
      <sz val="10.0"/>
      <color theme="1"/>
      <name val="Calibri"/>
    </font>
    <font>
      <sz val="10.0"/>
      <color rgb="FF000000"/>
      <name val="Inconsolata"/>
    </font>
    <font>
      <sz val="11.0"/>
      <color theme="1"/>
      <name val="Cambria"/>
    </font>
    <font>
      <b/>
      <sz val="8.0"/>
      <color rgb="FF000000"/>
      <name val="Arial"/>
    </font>
    <font>
      <b/>
      <sz val="11.0"/>
      <color rgb="FF000000"/>
      <name val="Cambria"/>
    </font>
  </fonts>
  <fills count="8">
    <fill>
      <patternFill patternType="none"/>
    </fill>
    <fill>
      <patternFill patternType="lightGray"/>
    </fill>
    <fill>
      <patternFill patternType="solid">
        <fgColor rgb="FF345168"/>
        <bgColor rgb="FF345168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B4C7DC"/>
        <bgColor rgb="FFB4C7DC"/>
      </patternFill>
    </fill>
    <fill>
      <patternFill patternType="solid">
        <fgColor rgb="FFDDDDDD"/>
        <bgColor rgb="FFDDDDDD"/>
      </patternFill>
    </fill>
    <fill>
      <patternFill patternType="solid">
        <fgColor rgb="FFD9D9D9"/>
        <bgColor rgb="FFD9D9D9"/>
      </patternFill>
    </fill>
  </fills>
  <borders count="40">
    <border/>
    <border>
      <left/>
      <top/>
    </border>
    <border>
      <top/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right style="thin">
        <color rgb="FF999999"/>
      </right>
      <top style="thin">
        <color rgb="FF999999"/>
      </top>
      <bottom style="thin">
        <color rgb="FF999999"/>
      </bottom>
    </border>
    <border>
      <right style="thin">
        <color rgb="FF999999"/>
      </right>
      <bottom style="thin">
        <color rgb="FF999999"/>
      </bottom>
    </border>
    <border>
      <left style="thin">
        <color rgb="FF999999"/>
      </left>
      <right style="thin">
        <color rgb="FF999999"/>
      </right>
      <top style="thin">
        <color rgb="FF999999"/>
      </top>
    </border>
    <border>
      <right style="thin">
        <color rgb="FF999999"/>
      </right>
      <top style="thin">
        <color rgb="FF999999"/>
      </top>
    </border>
    <border>
      <left style="thin">
        <color rgb="FF000000"/>
      </left>
      <bottom style="thin">
        <color rgb="FF000000"/>
      </bottom>
    </border>
    <border>
      <left/>
      <top/>
      <bottom/>
    </border>
    <border>
      <top/>
      <bottom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FFFFFF"/>
      </left>
      <top style="thin">
        <color rgb="FFFFFFFF"/>
      </top>
    </border>
    <border>
      <left style="thin">
        <color rgb="FFFFFFFF"/>
      </left>
    </border>
    <border>
      <right/>
      <top/>
      <bottom/>
    </border>
    <border>
      <left/>
      <right/>
      <top/>
      <bottom/>
    </border>
    <border>
      <left style="thin">
        <color rgb="FFFFFFFF"/>
      </left>
      <bottom style="thin">
        <color rgb="FFFFFFFF"/>
      </bottom>
    </border>
    <border>
      <right style="thin">
        <color rgb="FFFFFFFF"/>
      </right>
      <top style="thin">
        <color rgb="FFFFFFFF"/>
      </top>
    </border>
    <border>
      <right style="thin">
        <color rgb="FFFFFFFF"/>
      </right>
    </border>
    <border>
      <right style="thin">
        <color rgb="FFFFFFFF"/>
      </right>
      <bottom style="thin">
        <color rgb="FFFFFFFF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259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shrinkToFit="0" vertical="center" wrapText="0"/>
    </xf>
    <xf borderId="2" fillId="0" fontId="2" numFmtId="0" xfId="0" applyBorder="1" applyFont="1"/>
    <xf borderId="0" fillId="0" fontId="3" numFmtId="0" xfId="0" applyAlignment="1" applyFont="1">
      <alignment vertical="center"/>
    </xf>
    <xf borderId="0" fillId="0" fontId="4" numFmtId="0" xfId="0" applyAlignment="1" applyFont="1">
      <alignment vertical="center"/>
    </xf>
    <xf borderId="0" fillId="0" fontId="5" numFmtId="49" xfId="0" applyAlignment="1" applyFont="1" applyNumberFormat="1">
      <alignment horizontal="center" shrinkToFit="0" vertical="center" wrapText="0"/>
    </xf>
    <xf borderId="0" fillId="0" fontId="5" numFmtId="0" xfId="0" applyAlignment="1" applyFont="1">
      <alignment horizontal="center" shrinkToFit="0" vertical="center" wrapText="1"/>
    </xf>
    <xf borderId="3" fillId="0" fontId="6" numFmtId="0" xfId="0" applyAlignment="1" applyBorder="1" applyFont="1">
      <alignment horizontal="center" shrinkToFit="0" vertical="bottom" wrapText="1"/>
    </xf>
    <xf borderId="4" fillId="0" fontId="2" numFmtId="0" xfId="0" applyBorder="1" applyFont="1"/>
    <xf borderId="5" fillId="0" fontId="2" numFmtId="0" xfId="0" applyBorder="1" applyFont="1"/>
    <xf borderId="0" fillId="0" fontId="7" numFmtId="0" xfId="0" applyAlignment="1" applyFont="1">
      <alignment horizontal="center" shrinkToFit="0" vertical="center" wrapText="0"/>
    </xf>
    <xf borderId="0" fillId="0" fontId="8" numFmtId="0" xfId="0" applyAlignment="1" applyFont="1">
      <alignment horizontal="center" shrinkToFit="0" vertical="center" wrapText="0"/>
    </xf>
    <xf borderId="6" fillId="0" fontId="6" numFmtId="0" xfId="0" applyAlignment="1" applyBorder="1" applyFont="1">
      <alignment horizontal="center" shrinkToFit="0" vertical="center" wrapText="1"/>
    </xf>
    <xf borderId="7" fillId="0" fontId="2" numFmtId="0" xfId="0" applyBorder="1" applyFont="1"/>
    <xf borderId="3" fillId="0" fontId="1" numFmtId="0" xfId="0" applyAlignment="1" applyBorder="1" applyFont="1">
      <alignment horizontal="center" shrinkToFit="0" vertical="bottom" wrapText="1"/>
    </xf>
    <xf borderId="8" fillId="3" fontId="1" numFmtId="164" xfId="0" applyAlignment="1" applyBorder="1" applyFill="1" applyFont="1" applyNumberFormat="1">
      <alignment horizontal="right" shrinkToFit="0" vertical="center" wrapText="0"/>
    </xf>
    <xf borderId="8" fillId="3" fontId="1" numFmtId="10" xfId="0" applyAlignment="1" applyBorder="1" applyFont="1" applyNumberFormat="1">
      <alignment horizontal="center" shrinkToFit="0" vertical="center" wrapText="0"/>
    </xf>
    <xf borderId="0" fillId="0" fontId="6" numFmtId="0" xfId="0" applyAlignment="1" applyFont="1">
      <alignment horizontal="center" shrinkToFit="0" vertical="center" wrapText="1"/>
    </xf>
    <xf borderId="6" fillId="4" fontId="1" numFmtId="10" xfId="0" applyAlignment="1" applyBorder="1" applyFill="1" applyFont="1" applyNumberFormat="1">
      <alignment horizontal="center" shrinkToFit="0" vertical="center" wrapText="0"/>
    </xf>
    <xf borderId="0" fillId="4" fontId="1" numFmtId="0" xfId="0" applyAlignment="1" applyFont="1">
      <alignment horizontal="center" shrinkToFit="0" vertical="center" wrapText="1"/>
    </xf>
    <xf borderId="8" fillId="3" fontId="1" numFmtId="164" xfId="0" applyAlignment="1" applyBorder="1" applyFont="1" applyNumberFormat="1">
      <alignment horizontal="center" shrinkToFit="0" vertical="center" wrapText="0"/>
    </xf>
    <xf borderId="0" fillId="0" fontId="1" numFmtId="0" xfId="0" applyAlignment="1" applyFont="1">
      <alignment horizontal="center" readingOrder="0" shrinkToFit="0" vertical="center" wrapText="1"/>
    </xf>
    <xf borderId="0" fillId="4" fontId="8" numFmtId="164" xfId="0" applyAlignment="1" applyFont="1" applyNumberFormat="1">
      <alignment horizontal="center" shrinkToFit="0" vertical="center" wrapText="0"/>
    </xf>
    <xf borderId="8" fillId="3" fontId="9" numFmtId="164" xfId="0" applyAlignment="1" applyBorder="1" applyFont="1" applyNumberFormat="1">
      <alignment horizontal="right" shrinkToFit="0" vertical="center" wrapText="0"/>
    </xf>
    <xf borderId="8" fillId="3" fontId="9" numFmtId="164" xfId="0" applyAlignment="1" applyBorder="1" applyFont="1" applyNumberFormat="1">
      <alignment horizontal="center" shrinkToFit="0" vertical="center" wrapText="0"/>
    </xf>
    <xf borderId="0" fillId="0" fontId="9" numFmtId="164" xfId="0" applyAlignment="1" applyFont="1" applyNumberFormat="1">
      <alignment shrinkToFit="0" vertical="center" wrapText="0"/>
    </xf>
    <xf borderId="0" fillId="0" fontId="10" numFmtId="0" xfId="0" applyAlignment="1" applyFont="1">
      <alignment horizontal="center" shrinkToFit="0" vertical="center" wrapText="1"/>
    </xf>
    <xf borderId="3" fillId="0" fontId="5" numFmtId="0" xfId="0" applyAlignment="1" applyBorder="1" applyFont="1">
      <alignment horizontal="center" readingOrder="0" shrinkToFit="0" vertical="center" wrapText="1"/>
    </xf>
    <xf borderId="9" fillId="2" fontId="11" numFmtId="49" xfId="0" applyAlignment="1" applyBorder="1" applyFont="1" applyNumberFormat="1">
      <alignment horizontal="center" shrinkToFit="0" vertical="center" wrapText="0"/>
    </xf>
    <xf borderId="10" fillId="2" fontId="12" numFmtId="49" xfId="0" applyAlignment="1" applyBorder="1" applyFont="1" applyNumberFormat="1">
      <alignment horizontal="center" shrinkToFit="0" vertical="center" wrapText="1"/>
    </xf>
    <xf borderId="10" fillId="2" fontId="11" numFmtId="49" xfId="0" applyAlignment="1" applyBorder="1" applyFont="1" applyNumberFormat="1">
      <alignment horizontal="center" shrinkToFit="0" vertical="center" wrapText="1"/>
    </xf>
    <xf borderId="10" fillId="2" fontId="11" numFmtId="0" xfId="0" applyAlignment="1" applyBorder="1" applyFont="1">
      <alignment horizontal="center" shrinkToFit="0" vertical="center" wrapText="1"/>
    </xf>
    <xf borderId="10" fillId="2" fontId="11" numFmtId="49" xfId="0" applyAlignment="1" applyBorder="1" applyFont="1" applyNumberFormat="1">
      <alignment horizontal="center" shrinkToFit="0" vertical="center" wrapText="0"/>
    </xf>
    <xf borderId="10" fillId="2" fontId="11" numFmtId="2" xfId="0" applyAlignment="1" applyBorder="1" applyFont="1" applyNumberFormat="1">
      <alignment horizontal="center" shrinkToFit="0" vertical="center" wrapText="0"/>
    </xf>
    <xf borderId="6" fillId="2" fontId="11" numFmtId="0" xfId="0" applyAlignment="1" applyBorder="1" applyFont="1">
      <alignment horizontal="center" shrinkToFit="0" vertical="center" wrapText="0"/>
    </xf>
    <xf borderId="11" fillId="0" fontId="2" numFmtId="0" xfId="0" applyBorder="1" applyFont="1"/>
    <xf borderId="0" fillId="0" fontId="13" numFmtId="0" xfId="0" applyAlignment="1" applyFont="1">
      <alignment horizontal="center" shrinkToFit="0" vertical="center" wrapText="0"/>
    </xf>
    <xf borderId="0" fillId="0" fontId="5" numFmtId="0" xfId="0" applyAlignment="1" applyFont="1">
      <alignment horizontal="center" shrinkToFit="0" vertical="center" wrapText="0"/>
    </xf>
    <xf borderId="12" fillId="0" fontId="2" numFmtId="0" xfId="0" applyBorder="1" applyFont="1"/>
    <xf borderId="13" fillId="0" fontId="2" numFmtId="0" xfId="0" applyBorder="1" applyFont="1"/>
    <xf borderId="8" fillId="2" fontId="11" numFmtId="0" xfId="0" applyAlignment="1" applyBorder="1" applyFont="1">
      <alignment horizontal="center" shrinkToFit="0" vertical="center" wrapText="0"/>
    </xf>
    <xf borderId="14" fillId="3" fontId="9" numFmtId="49" xfId="0" applyAlignment="1" applyBorder="1" applyFont="1" applyNumberFormat="1">
      <alignment horizontal="left" shrinkToFit="0" vertical="center" wrapText="0"/>
    </xf>
    <xf borderId="14" fillId="0" fontId="2" numFmtId="0" xfId="0" applyBorder="1" applyFont="1"/>
    <xf borderId="15" fillId="0" fontId="2" numFmtId="0" xfId="0" applyBorder="1" applyFont="1"/>
    <xf borderId="8" fillId="3" fontId="13" numFmtId="0" xfId="0" applyAlignment="1" applyBorder="1" applyFont="1">
      <alignment horizontal="left" shrinkToFit="0" vertical="center" wrapText="1"/>
    </xf>
    <xf borderId="8" fillId="3" fontId="13" numFmtId="2" xfId="0" applyAlignment="1" applyBorder="1" applyFont="1" applyNumberFormat="1">
      <alignment horizontal="left" shrinkToFit="0" vertical="center" wrapText="1"/>
    </xf>
    <xf borderId="8" fillId="3" fontId="13" numFmtId="0" xfId="0" applyAlignment="1" applyBorder="1" applyFont="1">
      <alignment horizontal="center" shrinkToFit="0" vertical="center" wrapText="1"/>
    </xf>
    <xf borderId="8" fillId="3" fontId="13" numFmtId="164" xfId="0" applyAlignment="1" applyBorder="1" applyFont="1" applyNumberFormat="1">
      <alignment horizontal="center" shrinkToFit="0" vertical="center" wrapText="0"/>
    </xf>
    <xf borderId="0" fillId="0" fontId="13" numFmtId="164" xfId="0" applyAlignment="1" applyFont="1" applyNumberFormat="1">
      <alignment shrinkToFit="0" vertical="center" wrapText="0"/>
    </xf>
    <xf borderId="0" fillId="0" fontId="13" numFmtId="0" xfId="0" applyAlignment="1" applyFont="1">
      <alignment shrinkToFit="0" vertical="center" wrapText="0"/>
    </xf>
    <xf borderId="6" fillId="5" fontId="13" numFmtId="49" xfId="0" applyAlignment="1" applyBorder="1" applyFill="1" applyFont="1" applyNumberFormat="1">
      <alignment horizontal="center" shrinkToFit="0" vertical="center" wrapText="0"/>
    </xf>
    <xf borderId="8" fillId="5" fontId="13" numFmtId="0" xfId="0" applyAlignment="1" applyBorder="1" applyFont="1">
      <alignment horizontal="left" shrinkToFit="0" vertical="center" wrapText="1"/>
    </xf>
    <xf borderId="8" fillId="5" fontId="13" numFmtId="2" xfId="0" applyAlignment="1" applyBorder="1" applyFont="1" applyNumberFormat="1">
      <alignment horizontal="left" shrinkToFit="0" vertical="center" wrapText="1"/>
    </xf>
    <xf borderId="8" fillId="5" fontId="13" numFmtId="0" xfId="0" applyAlignment="1" applyBorder="1" applyFont="1">
      <alignment horizontal="center" shrinkToFit="0" vertical="center" wrapText="1"/>
    </xf>
    <xf borderId="8" fillId="5" fontId="13" numFmtId="164" xfId="0" applyAlignment="1" applyBorder="1" applyFont="1" applyNumberFormat="1">
      <alignment horizontal="center" shrinkToFit="0" vertical="center" wrapText="0"/>
    </xf>
    <xf borderId="8" fillId="4" fontId="5" numFmtId="49" xfId="0" applyAlignment="1" applyBorder="1" applyFont="1" applyNumberFormat="1">
      <alignment horizontal="center" shrinkToFit="0" vertical="center" wrapText="0"/>
    </xf>
    <xf borderId="8" fillId="4" fontId="5" numFmtId="165" xfId="0" applyAlignment="1" applyBorder="1" applyFont="1" applyNumberFormat="1">
      <alignment shrinkToFit="0" vertical="center" wrapText="1"/>
    </xf>
    <xf borderId="8" fillId="4" fontId="14" numFmtId="0" xfId="0" applyAlignment="1" applyBorder="1" applyFont="1">
      <alignment horizontal="center" shrinkToFit="0" vertical="center" wrapText="1"/>
    </xf>
    <xf borderId="8" fillId="4" fontId="5" numFmtId="0" xfId="0" applyAlignment="1" applyBorder="1" applyFont="1">
      <alignment horizontal="left" shrinkToFit="0" vertical="center" wrapText="1"/>
    </xf>
    <xf borderId="8" fillId="4" fontId="5" numFmtId="0" xfId="0" applyAlignment="1" applyBorder="1" applyFont="1">
      <alignment horizontal="center" shrinkToFit="0" vertical="center" wrapText="0"/>
    </xf>
    <xf borderId="8" fillId="4" fontId="5" numFmtId="2" xfId="0" applyAlignment="1" applyBorder="1" applyFont="1" applyNumberFormat="1">
      <alignment horizontal="center" shrinkToFit="0" vertical="center" wrapText="0"/>
    </xf>
    <xf borderId="8" fillId="4" fontId="5" numFmtId="164" xfId="0" applyAlignment="1" applyBorder="1" applyFont="1" applyNumberFormat="1">
      <alignment horizontal="center" shrinkToFit="0" vertical="center" wrapText="0"/>
    </xf>
    <xf borderId="8" fillId="4" fontId="13" numFmtId="164" xfId="0" applyAlignment="1" applyBorder="1" applyFont="1" applyNumberFormat="1">
      <alignment horizontal="center" shrinkToFit="0" vertical="center" wrapText="0"/>
    </xf>
    <xf borderId="0" fillId="4" fontId="13" numFmtId="0" xfId="0" applyAlignment="1" applyFont="1">
      <alignment shrinkToFit="0" vertical="center" wrapText="0"/>
    </xf>
    <xf borderId="0" fillId="4" fontId="5" numFmtId="0" xfId="0" applyAlignment="1" applyFont="1">
      <alignment shrinkToFit="0" vertical="center" wrapText="0"/>
    </xf>
    <xf borderId="6" fillId="4" fontId="13" numFmtId="49" xfId="0" applyAlignment="1" applyBorder="1" applyFont="1" applyNumberFormat="1">
      <alignment horizontal="center" shrinkToFit="0" vertical="center" wrapText="0"/>
    </xf>
    <xf borderId="11" fillId="4" fontId="13" numFmtId="49" xfId="0" applyAlignment="1" applyBorder="1" applyFont="1" applyNumberFormat="1">
      <alignment horizontal="center" shrinkToFit="0" vertical="center" wrapText="0"/>
    </xf>
    <xf borderId="11" fillId="4" fontId="13" numFmtId="0" xfId="0" applyAlignment="1" applyBorder="1" applyFont="1">
      <alignment horizontal="left" shrinkToFit="0" vertical="center" wrapText="1"/>
    </xf>
    <xf borderId="11" fillId="4" fontId="13" numFmtId="2" xfId="0" applyAlignment="1" applyBorder="1" applyFont="1" applyNumberFormat="1">
      <alignment horizontal="left" shrinkToFit="0" vertical="center" wrapText="1"/>
    </xf>
    <xf borderId="11" fillId="4" fontId="13" numFmtId="0" xfId="0" applyAlignment="1" applyBorder="1" applyFont="1">
      <alignment horizontal="center" shrinkToFit="0" vertical="center" wrapText="1"/>
    </xf>
    <xf borderId="11" fillId="4" fontId="13" numFmtId="164" xfId="0" applyAlignment="1" applyBorder="1" applyFont="1" applyNumberFormat="1">
      <alignment horizontal="center" shrinkToFit="0" vertical="center" wrapText="0"/>
    </xf>
    <xf borderId="7" fillId="4" fontId="13" numFmtId="164" xfId="0" applyAlignment="1" applyBorder="1" applyFont="1" applyNumberFormat="1">
      <alignment horizontal="center" shrinkToFit="0" vertical="center" wrapText="0"/>
    </xf>
    <xf borderId="0" fillId="4" fontId="13" numFmtId="164" xfId="0" applyAlignment="1" applyFont="1" applyNumberFormat="1">
      <alignment shrinkToFit="0" vertical="center" wrapText="0"/>
    </xf>
    <xf borderId="16" fillId="4" fontId="4" numFmtId="49" xfId="0" applyAlignment="1" applyBorder="1" applyFont="1" applyNumberFormat="1">
      <alignment shrinkToFit="0" vertical="center" wrapText="1"/>
    </xf>
    <xf borderId="17" fillId="4" fontId="15" numFmtId="49" xfId="0" applyAlignment="1" applyBorder="1" applyFont="1" applyNumberFormat="1">
      <alignment horizontal="center" vertical="center"/>
    </xf>
    <xf borderId="17" fillId="4" fontId="4" numFmtId="0" xfId="0" applyAlignment="1" applyBorder="1" applyFont="1">
      <alignment shrinkToFit="0" vertical="center" wrapText="1"/>
    </xf>
    <xf borderId="17" fillId="4" fontId="4" numFmtId="0" xfId="0" applyAlignment="1" applyBorder="1" applyFont="1">
      <alignment horizontal="center" vertical="center"/>
    </xf>
    <xf borderId="18" fillId="4" fontId="15" numFmtId="49" xfId="0" applyAlignment="1" applyBorder="1" applyFont="1" applyNumberFormat="1">
      <alignment horizontal="center" vertical="center"/>
    </xf>
    <xf borderId="18" fillId="4" fontId="4" numFmtId="0" xfId="0" applyAlignment="1" applyBorder="1" applyFont="1">
      <alignment shrinkToFit="0" vertical="center" wrapText="1"/>
    </xf>
    <xf borderId="18" fillId="4" fontId="4" numFmtId="0" xfId="0" applyAlignment="1" applyBorder="1" applyFont="1">
      <alignment horizontal="center" vertical="center"/>
    </xf>
    <xf borderId="16" fillId="4" fontId="15" numFmtId="49" xfId="0" applyAlignment="1" applyBorder="1" applyFont="1" applyNumberFormat="1">
      <alignment horizontal="center" vertical="center"/>
    </xf>
    <xf borderId="19" fillId="4" fontId="4" numFmtId="49" xfId="0" applyAlignment="1" applyBorder="1" applyFont="1" applyNumberFormat="1">
      <alignment shrinkToFit="0" vertical="center" wrapText="1"/>
    </xf>
    <xf borderId="20" fillId="4" fontId="15" numFmtId="49" xfId="0" applyAlignment="1" applyBorder="1" applyFont="1" applyNumberFormat="1">
      <alignment horizontal="center" vertical="center"/>
    </xf>
    <xf borderId="20" fillId="4" fontId="4" numFmtId="0" xfId="0" applyAlignment="1" applyBorder="1" applyFont="1">
      <alignment shrinkToFit="0" vertical="center" wrapText="1"/>
    </xf>
    <xf borderId="20" fillId="4" fontId="4" numFmtId="0" xfId="0" applyAlignment="1" applyBorder="1" applyFont="1">
      <alignment horizontal="center" vertical="center"/>
    </xf>
    <xf borderId="10" fillId="4" fontId="5" numFmtId="2" xfId="0" applyAlignment="1" applyBorder="1" applyFont="1" applyNumberFormat="1">
      <alignment horizontal="center" shrinkToFit="0" vertical="center" wrapText="0"/>
    </xf>
    <xf borderId="10" fillId="4" fontId="5" numFmtId="164" xfId="0" applyAlignment="1" applyBorder="1" applyFont="1" applyNumberFormat="1">
      <alignment horizontal="center" shrinkToFit="0" vertical="center" wrapText="0"/>
    </xf>
    <xf borderId="10" fillId="4" fontId="13" numFmtId="164" xfId="0" applyAlignment="1" applyBorder="1" applyFont="1" applyNumberFormat="1">
      <alignment horizontal="center" shrinkToFit="0" vertical="center" wrapText="0"/>
    </xf>
    <xf borderId="21" fillId="5" fontId="13" numFmtId="49" xfId="0" applyAlignment="1" applyBorder="1" applyFont="1" applyNumberFormat="1">
      <alignment horizontal="center" shrinkToFit="0" vertical="center" wrapText="0"/>
    </xf>
    <xf borderId="13" fillId="5" fontId="13" numFmtId="0" xfId="0" applyAlignment="1" applyBorder="1" applyFont="1">
      <alignment horizontal="left" shrinkToFit="0" vertical="center" wrapText="1"/>
    </xf>
    <xf borderId="13" fillId="5" fontId="13" numFmtId="2" xfId="0" applyAlignment="1" applyBorder="1" applyFont="1" applyNumberFormat="1">
      <alignment horizontal="left" shrinkToFit="0" vertical="center" wrapText="1"/>
    </xf>
    <xf borderId="13" fillId="5" fontId="13" numFmtId="0" xfId="0" applyAlignment="1" applyBorder="1" applyFont="1">
      <alignment horizontal="center" shrinkToFit="0" vertical="center" wrapText="1"/>
    </xf>
    <xf borderId="13" fillId="5" fontId="13" numFmtId="164" xfId="0" applyAlignment="1" applyBorder="1" applyFont="1" applyNumberFormat="1">
      <alignment horizontal="center" shrinkToFit="0" vertical="center" wrapText="0"/>
    </xf>
    <xf borderId="6" fillId="4" fontId="5" numFmtId="49" xfId="0" applyAlignment="1" applyBorder="1" applyFont="1" applyNumberFormat="1">
      <alignment horizontal="center" shrinkToFit="0" vertical="center" wrapText="0"/>
    </xf>
    <xf borderId="11" fillId="4" fontId="5" numFmtId="165" xfId="0" applyAlignment="1" applyBorder="1" applyFont="1" applyNumberFormat="1">
      <alignment shrinkToFit="0" vertical="center" wrapText="1"/>
    </xf>
    <xf borderId="0" fillId="4" fontId="15" numFmtId="49" xfId="0" applyAlignment="1" applyFont="1" applyNumberFormat="1">
      <alignment horizontal="center" vertical="center"/>
    </xf>
    <xf borderId="0" fillId="4" fontId="4" numFmtId="0" xfId="0" applyAlignment="1" applyFont="1">
      <alignment shrinkToFit="0" vertical="center" wrapText="1"/>
    </xf>
    <xf borderId="0" fillId="4" fontId="4" numFmtId="0" xfId="0" applyAlignment="1" applyFont="1">
      <alignment horizontal="center" vertical="center"/>
    </xf>
    <xf borderId="11" fillId="4" fontId="5" numFmtId="2" xfId="0" applyAlignment="1" applyBorder="1" applyFont="1" applyNumberFormat="1">
      <alignment horizontal="center" shrinkToFit="0" vertical="center" wrapText="0"/>
    </xf>
    <xf borderId="11" fillId="4" fontId="5" numFmtId="164" xfId="0" applyAlignment="1" applyBorder="1" applyFont="1" applyNumberFormat="1">
      <alignment horizontal="center" shrinkToFit="0" vertical="center" wrapText="0"/>
    </xf>
    <xf borderId="8" fillId="4" fontId="15" numFmtId="49" xfId="0" applyAlignment="1" applyBorder="1" applyFont="1" applyNumberFormat="1">
      <alignment horizontal="center" vertical="center"/>
    </xf>
    <xf borderId="8" fillId="4" fontId="4" numFmtId="0" xfId="0" applyAlignment="1" applyBorder="1" applyFont="1">
      <alignment shrinkToFit="0" vertical="center" wrapText="1"/>
    </xf>
    <xf borderId="8" fillId="4" fontId="4" numFmtId="0" xfId="0" applyAlignment="1" applyBorder="1" applyFont="1">
      <alignment horizontal="center" vertical="center"/>
    </xf>
    <xf borderId="8" fillId="4" fontId="15" numFmtId="0" xfId="0" applyAlignment="1" applyBorder="1" applyFont="1">
      <alignment horizontal="center" vertical="center"/>
    </xf>
    <xf borderId="0" fillId="4" fontId="5" numFmtId="49" xfId="0" applyAlignment="1" applyFont="1" applyNumberFormat="1">
      <alignment horizontal="center" shrinkToFit="0" vertical="center" wrapText="0"/>
    </xf>
    <xf borderId="0" fillId="4" fontId="5" numFmtId="165" xfId="0" applyAlignment="1" applyFont="1" applyNumberFormat="1">
      <alignment shrinkToFit="0" vertical="center" wrapText="1"/>
    </xf>
    <xf borderId="0" fillId="4" fontId="5" numFmtId="2" xfId="0" applyAlignment="1" applyFont="1" applyNumberFormat="1">
      <alignment horizontal="center" shrinkToFit="0" vertical="center" wrapText="0"/>
    </xf>
    <xf borderId="0" fillId="4" fontId="5" numFmtId="164" xfId="0" applyAlignment="1" applyFont="1" applyNumberFormat="1">
      <alignment horizontal="center" shrinkToFit="0" vertical="center" wrapText="0"/>
    </xf>
    <xf borderId="0" fillId="4" fontId="13" numFmtId="164" xfId="0" applyAlignment="1" applyFont="1" applyNumberFormat="1">
      <alignment horizontal="center" shrinkToFit="0" vertical="center" wrapText="0"/>
    </xf>
    <xf borderId="6" fillId="3" fontId="9" numFmtId="49" xfId="0" applyAlignment="1" applyBorder="1" applyFont="1" applyNumberFormat="1">
      <alignment horizontal="left" shrinkToFit="0" vertical="center" wrapText="0"/>
    </xf>
    <xf borderId="0" fillId="0" fontId="16" numFmtId="0" xfId="0" applyAlignment="1" applyFont="1">
      <alignment vertical="center"/>
    </xf>
    <xf borderId="0" fillId="0" fontId="4" numFmtId="2" xfId="0" applyAlignment="1" applyFont="1" applyNumberFormat="1">
      <alignment vertical="center"/>
    </xf>
    <xf borderId="0" fillId="0" fontId="4" numFmtId="0" xfId="0" applyAlignment="1" applyFont="1">
      <alignment horizontal="center" vertical="center"/>
    </xf>
    <xf borderId="22" fillId="2" fontId="1" numFmtId="49" xfId="0" applyAlignment="1" applyBorder="1" applyFont="1" applyNumberFormat="1">
      <alignment shrinkToFit="0" vertical="center" wrapText="0"/>
    </xf>
    <xf borderId="23" fillId="0" fontId="2" numFmtId="0" xfId="0" applyBorder="1" applyFont="1"/>
    <xf borderId="24" fillId="0" fontId="5" numFmtId="49" xfId="0" applyAlignment="1" applyBorder="1" applyFont="1" applyNumberFormat="1">
      <alignment horizontal="center" shrinkToFit="0" vertical="center" wrapText="0"/>
    </xf>
    <xf borderId="25" fillId="0" fontId="2" numFmtId="0" xfId="0" applyBorder="1" applyFont="1"/>
    <xf borderId="26" fillId="0" fontId="2" numFmtId="0" xfId="0" applyBorder="1" applyFont="1"/>
    <xf borderId="27" fillId="0" fontId="5" numFmtId="0" xfId="0" applyAlignment="1" applyBorder="1" applyFont="1">
      <alignment horizontal="center" shrinkToFit="0" vertical="center" wrapText="1"/>
    </xf>
    <xf borderId="0" fillId="0" fontId="17" numFmtId="0" xfId="0" applyAlignment="1" applyFont="1">
      <alignment shrinkToFit="0" vertical="bottom" wrapText="0"/>
    </xf>
    <xf borderId="28" fillId="0" fontId="5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horizontal="center" shrinkToFit="0" vertical="center" wrapText="1"/>
    </xf>
    <xf borderId="29" fillId="4" fontId="18" numFmtId="164" xfId="0" applyAlignment="1" applyBorder="1" applyFont="1" applyNumberFormat="1">
      <alignment horizontal="center" shrinkToFit="0" vertical="center" wrapText="0"/>
    </xf>
    <xf borderId="30" fillId="4" fontId="18" numFmtId="164" xfId="0" applyAlignment="1" applyBorder="1" applyFont="1" applyNumberFormat="1">
      <alignment horizontal="right" shrinkToFit="0" vertical="bottom" wrapText="0"/>
    </xf>
    <xf borderId="0" fillId="0" fontId="19" numFmtId="0" xfId="0" applyAlignment="1" applyFont="1">
      <alignment shrinkToFit="0" vertical="bottom" wrapText="0"/>
    </xf>
    <xf borderId="31" fillId="0" fontId="5" numFmtId="0" xfId="0" applyAlignment="1" applyBorder="1" applyFont="1">
      <alignment horizontal="center" shrinkToFit="0" vertical="center" wrapText="1"/>
    </xf>
    <xf borderId="5" fillId="0" fontId="5" numFmtId="0" xfId="0" applyAlignment="1" applyBorder="1" applyFont="1">
      <alignment horizontal="center" shrinkToFit="0" vertical="center" wrapText="1"/>
    </xf>
    <xf borderId="0" fillId="0" fontId="20" numFmtId="0" xfId="0" applyAlignment="1" applyFont="1">
      <alignment horizontal="center" shrinkToFit="0" vertical="center" wrapText="0"/>
    </xf>
    <xf borderId="0" fillId="0" fontId="20" numFmtId="0" xfId="0" applyAlignment="1" applyFont="1">
      <alignment horizontal="center" shrinkToFit="0" vertical="bottom" wrapText="0"/>
    </xf>
    <xf borderId="6" fillId="2" fontId="20" numFmtId="0" xfId="0" applyAlignment="1" applyBorder="1" applyFont="1">
      <alignment horizontal="center" shrinkToFit="0" vertical="center" wrapText="0"/>
    </xf>
    <xf borderId="0" fillId="0" fontId="21" numFmtId="0" xfId="0" applyAlignment="1" applyFont="1">
      <alignment shrinkToFit="0" vertical="center" wrapText="0"/>
    </xf>
    <xf borderId="0" fillId="0" fontId="22" numFmtId="0" xfId="0" applyFont="1"/>
    <xf borderId="8" fillId="6" fontId="23" numFmtId="0" xfId="0" applyAlignment="1" applyBorder="1" applyFill="1" applyFont="1">
      <alignment horizontal="center" shrinkToFit="0" vertical="center" wrapText="0"/>
    </xf>
    <xf borderId="8" fillId="6" fontId="23" numFmtId="0" xfId="0" applyAlignment="1" applyBorder="1" applyFont="1">
      <alignment horizontal="left" shrinkToFit="0" vertical="bottom" wrapText="1"/>
    </xf>
    <xf borderId="8" fillId="6" fontId="21" numFmtId="0" xfId="0" applyAlignment="1" applyBorder="1" applyFont="1">
      <alignment horizontal="center" shrinkToFit="0" vertical="bottom" wrapText="1"/>
    </xf>
    <xf borderId="8" fillId="6" fontId="22" numFmtId="0" xfId="0" applyAlignment="1" applyBorder="1" applyFont="1">
      <alignment horizontal="center" shrinkToFit="0" vertical="bottom" wrapText="1"/>
    </xf>
    <xf borderId="8" fillId="6" fontId="21" numFmtId="0" xfId="0" applyAlignment="1" applyBorder="1" applyFont="1">
      <alignment horizontal="center" shrinkToFit="0" vertical="bottom" wrapText="0"/>
    </xf>
    <xf borderId="0" fillId="0" fontId="21" numFmtId="0" xfId="0" applyAlignment="1" applyFont="1">
      <alignment horizontal="left" shrinkToFit="0" vertical="bottom" wrapText="0"/>
    </xf>
    <xf borderId="0" fillId="0" fontId="10" numFmtId="0" xfId="0" applyAlignment="1" applyFont="1">
      <alignment horizontal="left" shrinkToFit="0" vertical="bottom" wrapText="0"/>
    </xf>
    <xf borderId="0" fillId="0" fontId="24" numFmtId="0" xfId="0" applyAlignment="1" applyFont="1">
      <alignment horizontal="left" shrinkToFit="0" vertical="bottom" wrapText="0"/>
    </xf>
    <xf borderId="8" fillId="0" fontId="23" numFmtId="0" xfId="0" applyAlignment="1" applyBorder="1" applyFont="1">
      <alignment horizontal="center" shrinkToFit="0" vertical="center" wrapText="0"/>
    </xf>
    <xf borderId="8" fillId="0" fontId="23" numFmtId="0" xfId="0" applyAlignment="1" applyBorder="1" applyFont="1">
      <alignment horizontal="center" shrinkToFit="0" vertical="bottom" wrapText="1"/>
    </xf>
    <xf borderId="8" fillId="0" fontId="23" numFmtId="0" xfId="0" applyAlignment="1" applyBorder="1" applyFont="1">
      <alignment horizontal="center" shrinkToFit="0" vertical="bottom" wrapText="0"/>
    </xf>
    <xf borderId="8" fillId="0" fontId="25" numFmtId="0" xfId="0" applyAlignment="1" applyBorder="1" applyFont="1">
      <alignment horizontal="center" shrinkToFit="0" vertical="center" wrapText="0"/>
    </xf>
    <xf borderId="8" fillId="0" fontId="21" numFmtId="0" xfId="0" applyAlignment="1" applyBorder="1" applyFont="1">
      <alignment horizontal="left" shrinkToFit="0" vertical="center" wrapText="1"/>
    </xf>
    <xf borderId="8" fillId="0" fontId="21" numFmtId="0" xfId="0" applyAlignment="1" applyBorder="1" applyFont="1">
      <alignment horizontal="center" shrinkToFit="0" vertical="center" wrapText="1"/>
    </xf>
    <xf borderId="8" fillId="0" fontId="21" numFmtId="166" xfId="0" applyAlignment="1" applyBorder="1" applyFont="1" applyNumberFormat="1">
      <alignment horizontal="center" shrinkToFit="0" vertical="center" wrapText="1"/>
    </xf>
    <xf borderId="8" fillId="0" fontId="21" numFmtId="166" xfId="0" applyAlignment="1" applyBorder="1" applyFont="1" applyNumberFormat="1">
      <alignment horizontal="center" shrinkToFit="0" vertical="center" wrapText="0"/>
    </xf>
    <xf borderId="0" fillId="0" fontId="21" numFmtId="0" xfId="0" applyAlignment="1" applyFont="1">
      <alignment horizontal="left" shrinkToFit="0" vertical="center" wrapText="0"/>
    </xf>
    <xf borderId="0" fillId="0" fontId="10" numFmtId="0" xfId="0" applyAlignment="1" applyFont="1">
      <alignment horizontal="left" shrinkToFit="0" vertical="center" wrapText="0"/>
    </xf>
    <xf borderId="0" fillId="0" fontId="24" numFmtId="0" xfId="0" applyAlignment="1" applyFont="1">
      <alignment horizontal="left" shrinkToFit="0" vertical="center" wrapText="0"/>
    </xf>
    <xf borderId="0" fillId="0" fontId="21" numFmtId="0" xfId="0" applyAlignment="1" applyFont="1">
      <alignment horizontal="center" shrinkToFit="0" vertical="bottom" wrapText="0"/>
    </xf>
    <xf borderId="8" fillId="0" fontId="21" numFmtId="0" xfId="0" applyAlignment="1" applyBorder="1" applyFont="1">
      <alignment horizontal="center" shrinkToFit="0" vertical="bottom" wrapText="0"/>
    </xf>
    <xf borderId="8" fillId="0" fontId="21" numFmtId="166" xfId="0" applyAlignment="1" applyBorder="1" applyFont="1" applyNumberFormat="1">
      <alignment horizontal="center" shrinkToFit="0" vertical="bottom" wrapText="0"/>
    </xf>
    <xf borderId="0" fillId="2" fontId="4" numFmtId="0" xfId="0" applyAlignment="1" applyFont="1">
      <alignment vertical="center"/>
    </xf>
    <xf borderId="0" fillId="2" fontId="4" numFmtId="0" xfId="0" applyFont="1"/>
    <xf borderId="32" fillId="0" fontId="2" numFmtId="0" xfId="0" applyBorder="1" applyFont="1"/>
    <xf borderId="28" fillId="0" fontId="2" numFmtId="0" xfId="0" applyBorder="1" applyFont="1"/>
    <xf borderId="33" fillId="0" fontId="2" numFmtId="0" xfId="0" applyBorder="1" applyFont="1"/>
    <xf borderId="31" fillId="0" fontId="2" numFmtId="0" xfId="0" applyBorder="1" applyFont="1"/>
    <xf borderId="34" fillId="0" fontId="2" numFmtId="0" xfId="0" applyBorder="1" applyFont="1"/>
    <xf borderId="0" fillId="0" fontId="5" numFmtId="0" xfId="0" applyAlignment="1" applyFont="1">
      <alignment shrinkToFit="0" vertical="center" wrapText="0"/>
    </xf>
    <xf borderId="8" fillId="6" fontId="26" numFmtId="0" xfId="0" applyAlignment="1" applyBorder="1" applyFont="1">
      <alignment horizontal="center" shrinkToFit="0" vertical="center" wrapText="0"/>
    </xf>
    <xf borderId="6" fillId="6" fontId="26" numFmtId="0" xfId="0" applyAlignment="1" applyBorder="1" applyFont="1">
      <alignment horizontal="center" shrinkToFit="0" vertical="center" wrapText="1"/>
    </xf>
    <xf borderId="8" fillId="0" fontId="26" numFmtId="0" xfId="0" applyAlignment="1" applyBorder="1" applyFont="1">
      <alignment horizontal="center" shrinkToFit="0" vertical="center" wrapText="0"/>
    </xf>
    <xf borderId="6" fillId="0" fontId="26" numFmtId="0" xfId="0" applyAlignment="1" applyBorder="1" applyFont="1">
      <alignment horizontal="center" shrinkToFit="0" vertical="bottom" wrapText="1"/>
    </xf>
    <xf borderId="8" fillId="0" fontId="26" numFmtId="0" xfId="0" applyAlignment="1" applyBorder="1" applyFont="1">
      <alignment horizontal="center" shrinkToFit="0" vertical="bottom" wrapText="1"/>
    </xf>
    <xf borderId="8" fillId="0" fontId="27" numFmtId="0" xfId="0" applyAlignment="1" applyBorder="1" applyFont="1">
      <alignment horizontal="center" shrinkToFit="0" vertical="center" wrapText="0"/>
    </xf>
    <xf borderId="8" fillId="0" fontId="10" numFmtId="0" xfId="0" applyAlignment="1" applyBorder="1" applyFont="1">
      <alignment horizontal="left" shrinkToFit="0" vertical="center" wrapText="1"/>
    </xf>
    <xf borderId="8" fillId="0" fontId="28" numFmtId="0" xfId="0" applyAlignment="1" applyBorder="1" applyFont="1">
      <alignment horizontal="left" shrinkToFit="0" vertical="center" wrapText="1"/>
    </xf>
    <xf borderId="8" fillId="0" fontId="10" numFmtId="166" xfId="0" applyAlignment="1" applyBorder="1" applyFont="1" applyNumberFormat="1">
      <alignment horizontal="left" shrinkToFit="0" vertical="center" wrapText="1"/>
    </xf>
    <xf borderId="10" fillId="0" fontId="10" numFmtId="166" xfId="0" applyAlignment="1" applyBorder="1" applyFont="1" applyNumberFormat="1">
      <alignment horizontal="center" shrinkToFit="0" vertical="center" wrapText="1"/>
    </xf>
    <xf borderId="35" fillId="0" fontId="2" numFmtId="0" xfId="0" applyBorder="1" applyFont="1"/>
    <xf borderId="22" fillId="2" fontId="12" numFmtId="49" xfId="0" applyAlignment="1" applyBorder="1" applyFont="1" applyNumberFormat="1">
      <alignment horizontal="center" shrinkToFit="0" vertical="bottom" wrapText="0"/>
    </xf>
    <xf borderId="0" fillId="0" fontId="5" numFmtId="49" xfId="0" applyAlignment="1" applyFont="1" applyNumberFormat="1">
      <alignment horizontal="center" shrinkToFit="0" vertical="bottom" wrapText="0"/>
    </xf>
    <xf borderId="0" fillId="0" fontId="29" numFmtId="0" xfId="0" applyAlignment="1" applyFont="1">
      <alignment horizontal="center" shrinkToFit="0" vertical="center" wrapText="1"/>
    </xf>
    <xf borderId="0" fillId="0" fontId="17" numFmtId="0" xfId="0" applyAlignment="1" applyFont="1">
      <alignment horizontal="center" shrinkToFit="0" vertical="center" wrapText="1"/>
    </xf>
    <xf borderId="36" fillId="2" fontId="30" numFmtId="0" xfId="0" applyAlignment="1" applyBorder="1" applyFont="1">
      <alignment horizontal="center" shrinkToFit="0" vertical="top" wrapText="1"/>
    </xf>
    <xf borderId="37" fillId="0" fontId="2" numFmtId="0" xfId="0" applyBorder="1" applyFont="1"/>
    <xf borderId="8" fillId="0" fontId="31" numFmtId="0" xfId="0" applyAlignment="1" applyBorder="1" applyFont="1">
      <alignment horizontal="left" shrinkToFit="0" vertical="bottom" wrapText="1"/>
    </xf>
    <xf borderId="6" fillId="0" fontId="17" numFmtId="0" xfId="0" applyAlignment="1" applyBorder="1" applyFont="1">
      <alignment horizontal="center" shrinkToFit="0" vertical="center" wrapText="1"/>
    </xf>
    <xf borderId="8" fillId="0" fontId="5" numFmtId="0" xfId="0" applyAlignment="1" applyBorder="1" applyFont="1">
      <alignment horizontal="left" shrinkToFit="0" vertical="bottom" wrapText="1"/>
    </xf>
    <xf borderId="8" fillId="0" fontId="5" numFmtId="0" xfId="0" applyAlignment="1" applyBorder="1" applyFont="1">
      <alignment shrinkToFit="0" vertical="bottom" wrapText="1"/>
    </xf>
    <xf borderId="8" fillId="0" fontId="5" numFmtId="0" xfId="0" applyAlignment="1" applyBorder="1" applyFont="1">
      <alignment horizontal="left" shrinkToFit="0" vertical="top" wrapText="1"/>
    </xf>
    <xf borderId="8" fillId="0" fontId="5" numFmtId="0" xfId="0" applyAlignment="1" applyBorder="1" applyFont="1">
      <alignment horizontal="center" shrinkToFit="0" vertical="top" wrapText="1"/>
    </xf>
    <xf borderId="0" fillId="0" fontId="32" numFmtId="0" xfId="0" applyFont="1"/>
    <xf borderId="8" fillId="0" fontId="5" numFmtId="49" xfId="0" applyAlignment="1" applyBorder="1" applyFont="1" applyNumberFormat="1">
      <alignment horizontal="center" shrinkToFit="0" vertical="center" wrapText="1"/>
    </xf>
    <xf borderId="8" fillId="0" fontId="5" numFmtId="0" xfId="0" applyAlignment="1" applyBorder="1" applyFont="1">
      <alignment horizontal="left" shrinkToFit="0" vertical="center" wrapText="1"/>
    </xf>
    <xf borderId="8" fillId="0" fontId="5" numFmtId="167" xfId="0" applyAlignment="1" applyBorder="1" applyFont="1" applyNumberFormat="1">
      <alignment horizontal="center" shrinkToFit="0" vertical="center" wrapText="1"/>
    </xf>
    <xf borderId="8" fillId="0" fontId="5" numFmtId="10" xfId="0" applyAlignment="1" applyBorder="1" applyFont="1" applyNumberFormat="1">
      <alignment horizontal="center" shrinkToFit="0" vertical="center" wrapText="1"/>
    </xf>
    <xf borderId="8" fillId="0" fontId="5" numFmtId="166" xfId="0" applyAlignment="1" applyBorder="1" applyFont="1" applyNumberFormat="1">
      <alignment horizontal="center" shrinkToFit="0" vertical="center" wrapText="1"/>
    </xf>
    <xf borderId="0" fillId="0" fontId="5" numFmtId="9" xfId="0" applyAlignment="1" applyFont="1" applyNumberFormat="1">
      <alignment horizontal="right" shrinkToFit="0" vertical="center" wrapText="1"/>
    </xf>
    <xf borderId="0" fillId="4" fontId="33" numFmtId="10" xfId="0" applyAlignment="1" applyFont="1" applyNumberFormat="1">
      <alignment horizontal="right" shrinkToFit="0" vertical="center" wrapText="1"/>
    </xf>
    <xf borderId="8" fillId="0" fontId="5" numFmtId="10" xfId="0" applyAlignment="1" applyBorder="1" applyFont="1" applyNumberFormat="1">
      <alignment horizontal="center" readingOrder="0" shrinkToFit="0" vertical="center" wrapText="1"/>
    </xf>
    <xf borderId="0" fillId="4" fontId="33" numFmtId="9" xfId="0" applyAlignment="1" applyFont="1" applyNumberFormat="1">
      <alignment horizontal="right" shrinkToFit="0" vertical="center" wrapText="1"/>
    </xf>
    <xf borderId="8" fillId="0" fontId="5" numFmtId="49" xfId="0" applyAlignment="1" applyBorder="1" applyFont="1" applyNumberFormat="1">
      <alignment horizontal="center" shrinkToFit="1" vertical="center" wrapText="0"/>
    </xf>
    <xf borderId="8" fillId="0" fontId="5" numFmtId="0" xfId="0" applyAlignment="1" applyBorder="1" applyFont="1">
      <alignment shrinkToFit="0" vertical="bottom" wrapText="1"/>
    </xf>
    <xf borderId="8" fillId="0" fontId="5" numFmtId="167" xfId="0" applyAlignment="1" applyBorder="1" applyFont="1" applyNumberFormat="1">
      <alignment shrinkToFit="0" vertical="bottom" wrapText="0"/>
    </xf>
    <xf borderId="8" fillId="0" fontId="5" numFmtId="9" xfId="0" applyAlignment="1" applyBorder="1" applyFont="1" applyNumberFormat="1">
      <alignment horizontal="center" shrinkToFit="0" vertical="center" wrapText="1"/>
    </xf>
    <xf borderId="0" fillId="4" fontId="33" numFmtId="0" xfId="0" applyAlignment="1" applyFont="1">
      <alignment horizontal="right" shrinkToFit="0" vertical="center" wrapText="1"/>
    </xf>
    <xf borderId="8" fillId="0" fontId="5" numFmtId="49" xfId="0" applyAlignment="1" applyBorder="1" applyFont="1" applyNumberFormat="1">
      <alignment horizontal="center" shrinkToFit="1" vertical="center" wrapText="0"/>
    </xf>
    <xf borderId="8" fillId="0" fontId="5" numFmtId="167" xfId="0" applyAlignment="1" applyBorder="1" applyFont="1" applyNumberFormat="1">
      <alignment shrinkToFit="0" vertical="bottom" wrapText="0"/>
    </xf>
    <xf borderId="8" fillId="0" fontId="5" numFmtId="9" xfId="0" applyAlignment="1" applyBorder="1" applyFont="1" applyNumberFormat="1">
      <alignment horizontal="right" shrinkToFit="1" vertical="top" wrapText="0"/>
    </xf>
    <xf borderId="8" fillId="0" fontId="5" numFmtId="9" xfId="0" applyAlignment="1" applyBorder="1" applyFont="1" applyNumberFormat="1">
      <alignment horizontal="right" shrinkToFit="1" vertical="center" wrapText="0"/>
    </xf>
    <xf borderId="8" fillId="0" fontId="5" numFmtId="167" xfId="0" applyAlignment="1" applyBorder="1" applyFont="1" applyNumberFormat="1">
      <alignment horizontal="right" shrinkToFit="1" vertical="center" wrapText="0"/>
    </xf>
    <xf borderId="8" fillId="0" fontId="5" numFmtId="9" xfId="0" applyAlignment="1" applyBorder="1" applyFont="1" applyNumberFormat="1">
      <alignment horizontal="right" shrinkToFit="0" vertical="center" wrapText="1"/>
    </xf>
    <xf borderId="8" fillId="0" fontId="5" numFmtId="167" xfId="0" applyAlignment="1" applyBorder="1" applyFont="1" applyNumberFormat="1">
      <alignment horizontal="right" shrinkToFit="0" vertical="center" wrapText="1"/>
    </xf>
    <xf borderId="8" fillId="0" fontId="5" numFmtId="10" xfId="0" applyAlignment="1" applyBorder="1" applyFont="1" applyNumberFormat="1">
      <alignment shrinkToFit="0" vertical="bottom" wrapText="1"/>
    </xf>
    <xf borderId="8" fillId="0" fontId="5" numFmtId="9" xfId="0" applyAlignment="1" applyBorder="1" applyFont="1" applyNumberFormat="1">
      <alignment shrinkToFit="0" vertical="bottom" wrapText="1"/>
    </xf>
    <xf borderId="8" fillId="0" fontId="13" numFmtId="0" xfId="0" applyAlignment="1" applyBorder="1" applyFont="1">
      <alignment horizontal="right" shrinkToFit="0" vertical="top" wrapText="1"/>
    </xf>
    <xf borderId="8" fillId="0" fontId="13" numFmtId="0" xfId="0" applyAlignment="1" applyBorder="1" applyFont="1">
      <alignment horizontal="left" shrinkToFit="0" vertical="bottom" wrapText="1"/>
    </xf>
    <xf borderId="8" fillId="0" fontId="13" numFmtId="9" xfId="0" applyAlignment="1" applyBorder="1" applyFont="1" applyNumberFormat="1">
      <alignment horizontal="right" shrinkToFit="1" vertical="center" wrapText="0"/>
    </xf>
    <xf borderId="8" fillId="0" fontId="13" numFmtId="167" xfId="0" applyAlignment="1" applyBorder="1" applyFont="1" applyNumberFormat="1">
      <alignment horizontal="right" shrinkToFit="1" vertical="top" wrapText="0"/>
    </xf>
    <xf borderId="8" fillId="0" fontId="13" numFmtId="9" xfId="0" applyAlignment="1" applyBorder="1" applyFont="1" applyNumberFormat="1">
      <alignment horizontal="right" shrinkToFit="0" vertical="bottom" wrapText="1"/>
    </xf>
    <xf borderId="8" fillId="0" fontId="13" numFmtId="167" xfId="0" applyAlignment="1" applyBorder="1" applyFont="1" applyNumberFormat="1">
      <alignment horizontal="left" shrinkToFit="0" vertical="bottom" wrapText="1"/>
    </xf>
    <xf borderId="8" fillId="0" fontId="13" numFmtId="9" xfId="0" applyAlignment="1" applyBorder="1" applyFont="1" applyNumberFormat="1">
      <alignment horizontal="left" shrinkToFit="0" vertical="bottom" wrapText="1"/>
    </xf>
    <xf borderId="8" fillId="7" fontId="13" numFmtId="10" xfId="0" applyAlignment="1" applyBorder="1" applyFill="1" applyFont="1" applyNumberFormat="1">
      <alignment horizontal="right" shrinkToFit="1" vertical="center" wrapText="0"/>
    </xf>
    <xf borderId="8" fillId="7" fontId="13" numFmtId="10" xfId="0" applyAlignment="1" applyBorder="1" applyFont="1" applyNumberFormat="1">
      <alignment horizontal="right" shrinkToFit="1" vertical="top" wrapText="0"/>
    </xf>
    <xf borderId="8" fillId="7" fontId="13" numFmtId="10" xfId="0" applyAlignment="1" applyBorder="1" applyFont="1" applyNumberFormat="1">
      <alignment horizontal="right" shrinkToFit="0" vertical="bottom" wrapText="1"/>
    </xf>
    <xf borderId="8" fillId="7" fontId="13" numFmtId="10" xfId="0" applyAlignment="1" applyBorder="1" applyFont="1" applyNumberFormat="1">
      <alignment horizontal="right" shrinkToFit="1" vertical="bottom" wrapText="0"/>
    </xf>
    <xf borderId="0" fillId="0" fontId="4" numFmtId="0" xfId="0" applyFont="1"/>
    <xf borderId="22" fillId="2" fontId="20" numFmtId="0" xfId="0" applyAlignment="1" applyBorder="1" applyFont="1">
      <alignment horizontal="center" shrinkToFit="0" vertical="center" wrapText="0"/>
    </xf>
    <xf borderId="0" fillId="0" fontId="34" numFmtId="0" xfId="0" applyAlignment="1" applyFont="1">
      <alignment shrinkToFit="0" vertical="bottom" wrapText="0"/>
    </xf>
    <xf borderId="21" fillId="2" fontId="20" numFmtId="0" xfId="0" applyAlignment="1" applyBorder="1" applyFont="1">
      <alignment horizontal="center" shrinkToFit="0" vertical="bottom" wrapText="0"/>
    </xf>
    <xf borderId="6" fillId="0" fontId="26" numFmtId="0" xfId="0" applyAlignment="1" applyBorder="1" applyFont="1">
      <alignment horizontal="center" shrinkToFit="0" vertical="bottom" wrapText="0"/>
    </xf>
    <xf borderId="10" fillId="0" fontId="26" numFmtId="0" xfId="0" applyAlignment="1" applyBorder="1" applyFont="1">
      <alignment horizontal="center" shrinkToFit="0" vertical="bottom" wrapText="0"/>
    </xf>
    <xf borderId="24" fillId="0" fontId="26" numFmtId="0" xfId="0" applyAlignment="1" applyBorder="1" applyFont="1">
      <alignment horizontal="center" shrinkToFit="0" vertical="bottom" wrapText="0"/>
    </xf>
    <xf borderId="10" fillId="0" fontId="26" numFmtId="0" xfId="0" applyAlignment="1" applyBorder="1" applyFont="1">
      <alignment horizontal="center" shrinkToFit="0" vertical="bottom" wrapText="1"/>
    </xf>
    <xf borderId="21" fillId="0" fontId="2" numFmtId="0" xfId="0" applyBorder="1" applyFont="1"/>
    <xf borderId="8" fillId="0" fontId="26" numFmtId="0" xfId="0" applyAlignment="1" applyBorder="1" applyFont="1">
      <alignment horizontal="center" shrinkToFit="0" vertical="bottom" wrapText="0"/>
    </xf>
    <xf borderId="8" fillId="0" fontId="24" numFmtId="0" xfId="0" applyAlignment="1" applyBorder="1" applyFont="1">
      <alignment horizontal="center" shrinkToFit="0" vertical="bottom" wrapText="0"/>
    </xf>
    <xf borderId="6" fillId="0" fontId="10" numFmtId="0" xfId="0" applyAlignment="1" applyBorder="1" applyFont="1">
      <alignment horizontal="left" shrinkToFit="0" vertical="bottom" wrapText="0"/>
    </xf>
    <xf borderId="8" fillId="0" fontId="24" numFmtId="0" xfId="0" applyAlignment="1" applyBorder="1" applyFont="1">
      <alignment horizontal="left" shrinkToFit="0" vertical="bottom" wrapText="0"/>
    </xf>
    <xf borderId="8" fillId="0" fontId="24" numFmtId="10" xfId="0" applyAlignment="1" applyBorder="1" applyFont="1" applyNumberFormat="1">
      <alignment horizontal="center" shrinkToFit="0" vertical="bottom" wrapText="0"/>
    </xf>
    <xf borderId="8" fillId="0" fontId="10" numFmtId="10" xfId="0" applyAlignment="1" applyBorder="1" applyFont="1" applyNumberFormat="1">
      <alignment horizontal="center" shrinkToFit="0" vertical="bottom" wrapText="0"/>
    </xf>
    <xf borderId="8" fillId="0" fontId="24" numFmtId="10" xfId="0" applyAlignment="1" applyBorder="1" applyFont="1" applyNumberFormat="1">
      <alignment horizontal="center" readingOrder="0" shrinkToFit="0" vertical="bottom" wrapText="0"/>
    </xf>
    <xf borderId="24" fillId="0" fontId="10" numFmtId="0" xfId="0" applyAlignment="1" applyBorder="1" applyFont="1">
      <alignment horizontal="left" shrinkToFit="0" vertical="top" wrapText="0"/>
    </xf>
    <xf borderId="8" fillId="0" fontId="24" numFmtId="168" xfId="0" applyAlignment="1" applyBorder="1" applyFont="1" applyNumberFormat="1">
      <alignment horizontal="right" shrinkToFit="0" vertical="bottom" wrapText="0"/>
    </xf>
    <xf borderId="38" fillId="0" fontId="2" numFmtId="0" xfId="0" applyBorder="1" applyFont="1"/>
    <xf borderId="39" fillId="0" fontId="2" numFmtId="0" xfId="0" applyBorder="1" applyFont="1"/>
    <xf borderId="6" fillId="0" fontId="1" numFmtId="0" xfId="0" applyAlignment="1" applyBorder="1" applyFont="1">
      <alignment shrinkToFit="0" vertical="bottom" wrapText="0"/>
    </xf>
    <xf borderId="6" fillId="0" fontId="26" numFmtId="0" xfId="0" applyAlignment="1" applyBorder="1" applyFont="1">
      <alignment horizontal="left" shrinkToFit="0" vertical="bottom" wrapText="0"/>
    </xf>
    <xf borderId="6" fillId="0" fontId="24" numFmtId="0" xfId="0" applyAlignment="1" applyBorder="1" applyFont="1">
      <alignment horizontal="center" shrinkToFit="0" vertical="bottom" wrapText="0"/>
    </xf>
    <xf borderId="8" fillId="0" fontId="10" numFmtId="0" xfId="0" applyAlignment="1" applyBorder="1" applyFont="1">
      <alignment horizontal="left" shrinkToFit="0" vertical="bottom" wrapText="0"/>
    </xf>
    <xf borderId="8" fillId="0" fontId="24" numFmtId="0" xfId="0" applyAlignment="1" applyBorder="1" applyFont="1">
      <alignment shrinkToFit="0" vertical="bottom" wrapText="0"/>
    </xf>
    <xf borderId="8" fillId="0" fontId="10" numFmtId="0" xfId="0" applyAlignment="1" applyBorder="1" applyFont="1">
      <alignment horizontal="left" shrinkToFit="0" vertical="top" wrapText="0"/>
    </xf>
    <xf borderId="0" fillId="2" fontId="20" numFmtId="0" xfId="0" applyAlignment="1" applyFont="1">
      <alignment horizontal="center" shrinkToFit="0" vertical="bottom" wrapText="0"/>
    </xf>
    <xf borderId="6" fillId="2" fontId="20" numFmtId="0" xfId="0" applyAlignment="1" applyBorder="1" applyFont="1">
      <alignment horizontal="center" shrinkToFit="0" vertical="bottom" wrapText="0"/>
    </xf>
    <xf borderId="0" fillId="0" fontId="24" numFmtId="0" xfId="0" applyAlignment="1" applyFont="1">
      <alignment horizontal="center" shrinkToFit="0" vertical="bottom" wrapText="0"/>
    </xf>
    <xf borderId="8" fillId="0" fontId="35" numFmtId="10" xfId="0" applyAlignment="1" applyBorder="1" applyFont="1" applyNumberFormat="1">
      <alignment horizontal="center" shrinkToFit="0" vertical="bottom" wrapText="0"/>
    </xf>
    <xf borderId="14" fillId="0" fontId="1" numFmtId="0" xfId="0" applyAlignment="1" applyBorder="1" applyFont="1">
      <alignment shrinkToFit="0" vertical="bottom" wrapText="0"/>
    </xf>
    <xf borderId="11" fillId="0" fontId="10" numFmtId="0" xfId="0" applyAlignment="1" applyBorder="1" applyFont="1">
      <alignment horizontal="left" shrinkToFit="0" vertical="bottom" wrapText="0"/>
    </xf>
    <xf borderId="7" fillId="0" fontId="10" numFmtId="0" xfId="0" applyAlignment="1" applyBorder="1" applyFont="1">
      <alignment horizontal="left" shrinkToFit="0" vertical="bottom" wrapText="0"/>
    </xf>
    <xf borderId="25" fillId="0" fontId="10" numFmtId="0" xfId="0" applyAlignment="1" applyBorder="1" applyFont="1">
      <alignment horizontal="left" shrinkToFit="0" vertical="top" wrapText="0"/>
    </xf>
    <xf borderId="26" fillId="0" fontId="10" numFmtId="0" xfId="0" applyAlignment="1" applyBorder="1" applyFont="1">
      <alignment horizontal="left" shrinkToFit="0" vertical="top" wrapText="0"/>
    </xf>
    <xf borderId="21" fillId="0" fontId="10" numFmtId="0" xfId="0" applyAlignment="1" applyBorder="1" applyFont="1">
      <alignment horizontal="left" shrinkToFit="0" vertical="top" wrapText="0"/>
    </xf>
    <xf borderId="14" fillId="0" fontId="10" numFmtId="0" xfId="0" applyAlignment="1" applyBorder="1" applyFont="1">
      <alignment horizontal="left" shrinkToFit="0" vertical="top" wrapText="0"/>
    </xf>
    <xf borderId="15" fillId="0" fontId="10" numFmtId="0" xfId="0" applyAlignment="1" applyBorder="1" applyFont="1">
      <alignment horizontal="left" shrinkToFit="0" vertical="top" wrapText="0"/>
    </xf>
    <xf borderId="6" fillId="0" fontId="36" numFmtId="0" xfId="0" applyAlignment="1" applyBorder="1" applyFont="1">
      <alignment shrinkToFit="0" vertical="bottom" wrapText="1"/>
    </xf>
  </cellXfs>
  <cellStyles count="1">
    <cellStyle xfId="0" name="Normal" builtinId="0"/>
  </cellStyles>
  <dxfs count="3">
    <dxf>
      <font/>
      <fill>
        <patternFill patternType="none"/>
      </fill>
      <border/>
    </dxf>
    <dxf>
      <font/>
      <fill>
        <patternFill patternType="solid">
          <fgColor rgb="FFD9D9D9"/>
          <bgColor rgb="FFD9D9D9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</dxfs>
  <tableStyles count="1">
    <tableStyle count="2" pivot="0" name="CRONOGRAMA-style">
      <tableStyleElement dxfId="1" type="firstRowStripe"/>
      <tableStyleElement dxfId="2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561975</xdr:colOff>
      <xdr:row>1</xdr:row>
      <xdr:rowOff>19050</xdr:rowOff>
    </xdr:from>
    <xdr:ext cx="1952625" cy="1495425"/>
    <xdr:sp>
      <xdr:nvSpPr>
        <xdr:cNvPr id="3" name="Shape 3"/>
        <xdr:cNvSpPr/>
      </xdr:nvSpPr>
      <xdr:spPr>
        <a:xfrm>
          <a:off x="4374450" y="3037050"/>
          <a:ext cx="1943100" cy="1485900"/>
        </a:xfrm>
        <a:prstGeom prst="rect">
          <a:avLst/>
        </a:prstGeom>
        <a:noFill/>
        <a:ln>
          <a:noFill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1</xdr:col>
      <xdr:colOff>752475</xdr:colOff>
      <xdr:row>1</xdr:row>
      <xdr:rowOff>57150</xdr:rowOff>
    </xdr:from>
    <xdr:ext cx="1257300" cy="14573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276225</xdr:colOff>
      <xdr:row>1</xdr:row>
      <xdr:rowOff>161925</xdr:rowOff>
    </xdr:from>
    <xdr:ext cx="1724025" cy="17240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76200</xdr:colOff>
      <xdr:row>1</xdr:row>
      <xdr:rowOff>142875</xdr:rowOff>
    </xdr:from>
    <xdr:ext cx="1390650" cy="155257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657225</xdr:colOff>
      <xdr:row>2</xdr:row>
      <xdr:rowOff>180975</xdr:rowOff>
    </xdr:from>
    <xdr:ext cx="1428750" cy="147637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76200</xdr:colOff>
      <xdr:row>20</xdr:row>
      <xdr:rowOff>57150</xdr:rowOff>
    </xdr:from>
    <xdr:ext cx="4114800" cy="904875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76200</xdr:colOff>
      <xdr:row>45</xdr:row>
      <xdr:rowOff>0</xdr:rowOff>
    </xdr:from>
    <xdr:ext cx="4114800" cy="876300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2</xdr:row>
      <xdr:rowOff>9525</xdr:rowOff>
    </xdr:from>
    <xdr:ext cx="1333500" cy="1428750"/>
    <xdr:pic>
      <xdr:nvPicPr>
        <xdr:cNvPr id="0" name="image1.png" title="Imagem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headerRowCount="0" ref="A14:P22" displayName="Table_1" name="Table_1" id="1">
  <tableColumns count="16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</tableColumns>
  <tableStyleInfo name="CRONOGRAMA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mailto:atendimento@carrefour.com.br" TargetMode="External"/><Relationship Id="rId2" Type="http://schemas.openxmlformats.org/officeDocument/2006/relationships/hyperlink" Target="https://taschibrastore.com.br/produtos/detalhes/spot-embutir-taschibra-taschibra-redondo-alltop-led-par20-7w-45o/" TargetMode="External"/><Relationship Id="rId3" Type="http://schemas.openxmlformats.org/officeDocument/2006/relationships/hyperlink" Target="https://www.magazineluiza.com.br/spot-led-embutir-7w-par20-redondo-6500k-branco-frio-bivolt-taschibra/p/bdadfa88a7/cj/spot/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Relationship Id="rId3" Type="http://schemas.openxmlformats.org/officeDocument/2006/relationships/table" Target="../tables/table1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7.57"/>
    <col customWidth="1" min="2" max="2" width="17.86"/>
    <col customWidth="1" min="3" max="3" width="13.86"/>
    <col customWidth="1" min="4" max="4" width="44.14"/>
    <col customWidth="1" min="5" max="5" width="6.57"/>
    <col customWidth="1" min="6" max="6" width="7.57"/>
    <col customWidth="1" min="7" max="12" width="15.29"/>
    <col customWidth="1" min="13" max="13" width="15.86"/>
    <col customWidth="1" min="14" max="14" width="14.71"/>
    <col customWidth="1" min="15" max="15" width="8.71"/>
    <col customWidth="1" min="16" max="16" width="9.29"/>
    <col customWidth="1" min="17" max="51" width="8.71"/>
  </cols>
  <sheetData>
    <row r="1" ht="12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</row>
    <row r="2" ht="12.75" customHeight="1">
      <c r="A2" s="5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ht="18.0" customHeight="1">
      <c r="A3" s="5"/>
      <c r="B3" s="6"/>
      <c r="D3" s="7" t="s">
        <v>1</v>
      </c>
      <c r="E3" s="8"/>
      <c r="F3" s="8"/>
      <c r="G3" s="8"/>
      <c r="H3" s="9"/>
      <c r="I3" s="10"/>
      <c r="J3" s="10"/>
      <c r="K3" s="11"/>
      <c r="L3" s="12" t="s">
        <v>2</v>
      </c>
      <c r="M3" s="13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ht="12.75" customHeight="1">
      <c r="D4" s="14" t="s">
        <v>3</v>
      </c>
      <c r="E4" s="8"/>
      <c r="F4" s="8"/>
      <c r="G4" s="8"/>
      <c r="H4" s="9"/>
      <c r="I4" s="10"/>
      <c r="J4" s="10"/>
      <c r="K4" s="11"/>
      <c r="L4" s="15" t="s">
        <v>4</v>
      </c>
      <c r="M4" s="16">
        <v>0.27</v>
      </c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</row>
    <row r="5">
      <c r="D5" s="17" t="s">
        <v>5</v>
      </c>
      <c r="I5" s="10"/>
      <c r="J5" s="10"/>
      <c r="K5" s="11"/>
      <c r="L5" s="18"/>
      <c r="M5" s="13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</row>
    <row r="6" ht="15.0" customHeight="1">
      <c r="D6" s="19" t="s">
        <v>6</v>
      </c>
      <c r="I6" s="10"/>
      <c r="J6" s="10"/>
      <c r="K6" s="11"/>
      <c r="L6" s="15" t="s">
        <v>7</v>
      </c>
      <c r="M6" s="20">
        <f>L12+L61</f>
        <v>50680.86152</v>
      </c>
      <c r="N6" s="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</row>
    <row r="7" ht="13.5" customHeight="1">
      <c r="D7" s="21" t="s">
        <v>8</v>
      </c>
      <c r="I7" s="22"/>
      <c r="J7" s="22"/>
      <c r="K7" s="11"/>
      <c r="L7" s="23" t="s">
        <v>9</v>
      </c>
      <c r="M7" s="24">
        <f>M12+M61</f>
        <v>64364.68</v>
      </c>
      <c r="N7" s="25">
        <f>SUM(N10:N79)</f>
        <v>64364.68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</row>
    <row r="8" ht="33.0" customHeight="1">
      <c r="D8" s="26" t="s">
        <v>10</v>
      </c>
      <c r="I8" s="11"/>
      <c r="J8" s="11"/>
      <c r="K8" s="11"/>
      <c r="L8" s="10"/>
      <c r="M8" s="10" t="s">
        <v>11</v>
      </c>
      <c r="N8" s="3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>
      <c r="D9" s="27" t="s">
        <v>12</v>
      </c>
      <c r="E9" s="8"/>
      <c r="F9" s="8"/>
      <c r="G9" s="8"/>
      <c r="H9" s="9"/>
      <c r="I9" s="11"/>
      <c r="J9" s="11"/>
      <c r="K9" s="11"/>
      <c r="L9" s="10"/>
      <c r="M9" s="10"/>
      <c r="N9" s="3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ht="15.0" customHeight="1">
      <c r="A10" s="28" t="s">
        <v>13</v>
      </c>
      <c r="B10" s="29" t="s">
        <v>14</v>
      </c>
      <c r="C10" s="30" t="s">
        <v>15</v>
      </c>
      <c r="D10" s="31" t="s">
        <v>16</v>
      </c>
      <c r="E10" s="32" t="s">
        <v>17</v>
      </c>
      <c r="F10" s="33" t="s">
        <v>18</v>
      </c>
      <c r="G10" s="34" t="s">
        <v>19</v>
      </c>
      <c r="H10" s="35"/>
      <c r="I10" s="13"/>
      <c r="J10" s="34" t="s">
        <v>20</v>
      </c>
      <c r="K10" s="35"/>
      <c r="L10" s="13"/>
      <c r="M10" s="31" t="s">
        <v>21</v>
      </c>
      <c r="N10" s="36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</row>
    <row r="11">
      <c r="A11" s="38"/>
      <c r="B11" s="39"/>
      <c r="C11" s="39"/>
      <c r="D11" s="39"/>
      <c r="E11" s="39"/>
      <c r="F11" s="39"/>
      <c r="G11" s="40" t="s">
        <v>22</v>
      </c>
      <c r="H11" s="40" t="s">
        <v>23</v>
      </c>
      <c r="I11" s="40" t="s">
        <v>24</v>
      </c>
      <c r="J11" s="40" t="s">
        <v>25</v>
      </c>
      <c r="K11" s="40" t="s">
        <v>23</v>
      </c>
      <c r="L11" s="40" t="s">
        <v>24</v>
      </c>
      <c r="M11" s="39"/>
      <c r="N11" s="36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</row>
    <row r="12" ht="17.25" customHeight="1">
      <c r="A12" s="41" t="s">
        <v>26</v>
      </c>
      <c r="B12" s="42"/>
      <c r="C12" s="42"/>
      <c r="D12" s="43"/>
      <c r="E12" s="44"/>
      <c r="F12" s="45"/>
      <c r="G12" s="46"/>
      <c r="H12" s="46"/>
      <c r="I12" s="46"/>
      <c r="J12" s="47"/>
      <c r="K12" s="47"/>
      <c r="L12" s="24">
        <f t="shared" ref="L12:M12" si="1">SUM(L13,L18,L27,L36,L43,L56)</f>
        <v>41527.18402</v>
      </c>
      <c r="M12" s="24">
        <f t="shared" si="1"/>
        <v>52739.51</v>
      </c>
      <c r="N12" s="48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</row>
    <row r="13" ht="12.75" customHeight="1">
      <c r="A13" s="50" t="s">
        <v>27</v>
      </c>
      <c r="B13" s="35"/>
      <c r="C13" s="13"/>
      <c r="D13" s="51" t="s">
        <v>28</v>
      </c>
      <c r="E13" s="51"/>
      <c r="F13" s="52"/>
      <c r="G13" s="53"/>
      <c r="H13" s="53"/>
      <c r="I13" s="53"/>
      <c r="J13" s="54">
        <f t="shared" ref="J13:M13" si="2">SUM(J14:J16)</f>
        <v>127.15256</v>
      </c>
      <c r="K13" s="54">
        <f t="shared" si="2"/>
        <v>269.415816</v>
      </c>
      <c r="L13" s="54">
        <f t="shared" si="2"/>
        <v>396.568376</v>
      </c>
      <c r="M13" s="54">
        <f t="shared" si="2"/>
        <v>503.64</v>
      </c>
      <c r="N13" s="48">
        <f>M13</f>
        <v>503.64</v>
      </c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</row>
    <row r="14">
      <c r="A14" s="55" t="s">
        <v>29</v>
      </c>
      <c r="B14" s="56" t="s">
        <v>30</v>
      </c>
      <c r="C14" s="57">
        <v>97622.0</v>
      </c>
      <c r="D14" s="58" t="s">
        <v>31</v>
      </c>
      <c r="E14" s="59" t="s">
        <v>32</v>
      </c>
      <c r="F14" s="60">
        <f>(1*2.1)+0.052</f>
        <v>2.152</v>
      </c>
      <c r="G14" s="61">
        <v>21.22</v>
      </c>
      <c r="H14" s="61">
        <v>43.2</v>
      </c>
      <c r="I14" s="61">
        <f t="shared" ref="I14:I16" si="3">SUM(G14:H14)</f>
        <v>64.42</v>
      </c>
      <c r="J14" s="61">
        <f t="shared" ref="J14:J16" si="4">G14*F14</f>
        <v>45.66544</v>
      </c>
      <c r="K14" s="61">
        <f t="shared" ref="K14:K16" si="5">H14*F14</f>
        <v>92.9664</v>
      </c>
      <c r="L14" s="61">
        <f t="shared" ref="L14:L16" si="6">I14*F14</f>
        <v>138.63184</v>
      </c>
      <c r="M14" s="62">
        <f t="shared" ref="M14:M16" si="7">ROUND(L14*(1+$M$4),2)</f>
        <v>176.06</v>
      </c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</row>
    <row r="15">
      <c r="A15" s="55" t="s">
        <v>33</v>
      </c>
      <c r="B15" s="56" t="s">
        <v>34</v>
      </c>
      <c r="C15" s="57">
        <v>97638.0</v>
      </c>
      <c r="D15" s="58" t="s">
        <v>35</v>
      </c>
      <c r="E15" s="59" t="s">
        <v>36</v>
      </c>
      <c r="F15" s="60">
        <f>6.9*2.86</f>
        <v>19.734</v>
      </c>
      <c r="G15" s="61">
        <v>2.98</v>
      </c>
      <c r="H15" s="61">
        <v>6.39</v>
      </c>
      <c r="I15" s="61">
        <f t="shared" si="3"/>
        <v>9.37</v>
      </c>
      <c r="J15" s="61">
        <f t="shared" si="4"/>
        <v>58.80732</v>
      </c>
      <c r="K15" s="61">
        <f t="shared" si="5"/>
        <v>126.10026</v>
      </c>
      <c r="L15" s="61">
        <f t="shared" si="6"/>
        <v>184.90758</v>
      </c>
      <c r="M15" s="62">
        <f t="shared" si="7"/>
        <v>234.83</v>
      </c>
      <c r="N15" s="63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</row>
    <row r="16">
      <c r="A16" s="55" t="s">
        <v>37</v>
      </c>
      <c r="B16" s="56" t="s">
        <v>38</v>
      </c>
      <c r="C16" s="57">
        <v>97637.0</v>
      </c>
      <c r="D16" s="58" t="s">
        <v>39</v>
      </c>
      <c r="E16" s="59" t="s">
        <v>36</v>
      </c>
      <c r="F16" s="60">
        <f>7.93*2.86</f>
        <v>22.6798</v>
      </c>
      <c r="G16" s="61">
        <v>1.0</v>
      </c>
      <c r="H16" s="61">
        <v>2.22</v>
      </c>
      <c r="I16" s="61">
        <f t="shared" si="3"/>
        <v>3.22</v>
      </c>
      <c r="J16" s="61">
        <f t="shared" si="4"/>
        <v>22.6798</v>
      </c>
      <c r="K16" s="61">
        <f t="shared" si="5"/>
        <v>50.349156</v>
      </c>
      <c r="L16" s="61">
        <f t="shared" si="6"/>
        <v>73.028956</v>
      </c>
      <c r="M16" s="62">
        <f t="shared" si="7"/>
        <v>92.75</v>
      </c>
      <c r="N16" s="63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</row>
    <row r="17">
      <c r="A17" s="65"/>
      <c r="B17" s="66"/>
      <c r="C17" s="66"/>
      <c r="D17" s="67"/>
      <c r="E17" s="67"/>
      <c r="F17" s="68"/>
      <c r="G17" s="69"/>
      <c r="H17" s="69"/>
      <c r="I17" s="69"/>
      <c r="J17" s="70"/>
      <c r="K17" s="70"/>
      <c r="L17" s="70"/>
      <c r="M17" s="71"/>
      <c r="N17" s="63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</row>
    <row r="18">
      <c r="A18" s="50" t="s">
        <v>40</v>
      </c>
      <c r="B18" s="35"/>
      <c r="C18" s="13"/>
      <c r="D18" s="51" t="s">
        <v>41</v>
      </c>
      <c r="E18" s="51"/>
      <c r="F18" s="52"/>
      <c r="G18" s="53"/>
      <c r="H18" s="53"/>
      <c r="I18" s="53"/>
      <c r="J18" s="54">
        <f t="shared" ref="J18:M18" si="8">SUM(J19:J25)</f>
        <v>13847.2945</v>
      </c>
      <c r="K18" s="54">
        <f t="shared" si="8"/>
        <v>1750.0025</v>
      </c>
      <c r="L18" s="54">
        <f t="shared" si="8"/>
        <v>15597.297</v>
      </c>
      <c r="M18" s="54">
        <f t="shared" si="8"/>
        <v>19808.57</v>
      </c>
      <c r="N18" s="72">
        <f>M18</f>
        <v>19808.57</v>
      </c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</row>
    <row r="19">
      <c r="A19" s="55" t="s">
        <v>42</v>
      </c>
      <c r="B19" s="56" t="s">
        <v>43</v>
      </c>
      <c r="C19" s="57">
        <v>93191.0</v>
      </c>
      <c r="D19" s="58" t="s">
        <v>44</v>
      </c>
      <c r="E19" s="59" t="s">
        <v>45</v>
      </c>
      <c r="F19" s="60">
        <v>1.4</v>
      </c>
      <c r="G19" s="61">
        <v>47.94</v>
      </c>
      <c r="H19" s="61">
        <v>17.51</v>
      </c>
      <c r="I19" s="61">
        <f t="shared" ref="I19:I25" si="9">SUM(G19:H19)</f>
        <v>65.45</v>
      </c>
      <c r="J19" s="61">
        <f t="shared" ref="J19:J25" si="10">G19*F19</f>
        <v>67.116</v>
      </c>
      <c r="K19" s="61">
        <f t="shared" ref="K19:K25" si="11">H19*F19</f>
        <v>24.514</v>
      </c>
      <c r="L19" s="61">
        <f t="shared" ref="L19:L25" si="12">I19*F19</f>
        <v>91.63</v>
      </c>
      <c r="M19" s="62">
        <f t="shared" ref="M19:M25" si="13">ROUND(L19*(1+$M$4),2)</f>
        <v>116.37</v>
      </c>
      <c r="N19" s="63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</row>
    <row r="20">
      <c r="A20" s="55" t="s">
        <v>46</v>
      </c>
      <c r="B20" s="73" t="s">
        <v>47</v>
      </c>
      <c r="C20" s="74" t="s">
        <v>48</v>
      </c>
      <c r="D20" s="75" t="s">
        <v>49</v>
      </c>
      <c r="E20" s="76" t="s">
        <v>36</v>
      </c>
      <c r="F20" s="60">
        <v>1.6</v>
      </c>
      <c r="G20" s="61">
        <v>2.55</v>
      </c>
      <c r="H20" s="61">
        <v>2.62</v>
      </c>
      <c r="I20" s="61">
        <f t="shared" si="9"/>
        <v>5.17</v>
      </c>
      <c r="J20" s="61">
        <f t="shared" si="10"/>
        <v>4.08</v>
      </c>
      <c r="K20" s="61">
        <f t="shared" si="11"/>
        <v>4.192</v>
      </c>
      <c r="L20" s="61">
        <f t="shared" si="12"/>
        <v>8.272</v>
      </c>
      <c r="M20" s="62">
        <f t="shared" si="13"/>
        <v>10.51</v>
      </c>
      <c r="N20" s="63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</row>
    <row r="21">
      <c r="A21" s="55" t="s">
        <v>50</v>
      </c>
      <c r="B21" s="73" t="s">
        <v>47</v>
      </c>
      <c r="C21" s="77" t="s">
        <v>51</v>
      </c>
      <c r="D21" s="78" t="s">
        <v>52</v>
      </c>
      <c r="E21" s="79" t="s">
        <v>36</v>
      </c>
      <c r="F21" s="60">
        <f>F20</f>
        <v>1.6</v>
      </c>
      <c r="G21" s="61">
        <v>19.46</v>
      </c>
      <c r="H21" s="61">
        <v>17.32</v>
      </c>
      <c r="I21" s="61">
        <f t="shared" si="9"/>
        <v>36.78</v>
      </c>
      <c r="J21" s="61">
        <f t="shared" si="10"/>
        <v>31.136</v>
      </c>
      <c r="K21" s="61">
        <f t="shared" si="11"/>
        <v>27.712</v>
      </c>
      <c r="L21" s="61">
        <f t="shared" si="12"/>
        <v>58.848</v>
      </c>
      <c r="M21" s="62">
        <f t="shared" si="13"/>
        <v>74.74</v>
      </c>
      <c r="N21" s="63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</row>
    <row r="22">
      <c r="A22" s="55" t="s">
        <v>53</v>
      </c>
      <c r="B22" s="73" t="s">
        <v>54</v>
      </c>
      <c r="C22" s="77" t="s">
        <v>55</v>
      </c>
      <c r="D22" s="78" t="s">
        <v>56</v>
      </c>
      <c r="E22" s="79" t="s">
        <v>36</v>
      </c>
      <c r="F22" s="60">
        <v>65.45</v>
      </c>
      <c r="G22" s="61">
        <v>87.39</v>
      </c>
      <c r="H22" s="61">
        <v>14.86</v>
      </c>
      <c r="I22" s="61">
        <f t="shared" si="9"/>
        <v>102.25</v>
      </c>
      <c r="J22" s="61">
        <f t="shared" si="10"/>
        <v>5719.6755</v>
      </c>
      <c r="K22" s="61">
        <f t="shared" si="11"/>
        <v>972.587</v>
      </c>
      <c r="L22" s="61">
        <f t="shared" si="12"/>
        <v>6692.2625</v>
      </c>
      <c r="M22" s="62">
        <f t="shared" si="13"/>
        <v>8499.17</v>
      </c>
      <c r="N22" s="63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</row>
    <row r="23">
      <c r="A23" s="55" t="s">
        <v>57</v>
      </c>
      <c r="B23" s="73" t="s">
        <v>58</v>
      </c>
      <c r="C23" s="77" t="s">
        <v>59</v>
      </c>
      <c r="D23" s="78" t="s">
        <v>60</v>
      </c>
      <c r="E23" s="79" t="s">
        <v>36</v>
      </c>
      <c r="F23" s="60">
        <f>F22-5.5</f>
        <v>59.95</v>
      </c>
      <c r="G23" s="61">
        <v>35.7</v>
      </c>
      <c r="H23" s="61">
        <v>0.0</v>
      </c>
      <c r="I23" s="61">
        <f t="shared" si="9"/>
        <v>35.7</v>
      </c>
      <c r="J23" s="61">
        <f t="shared" si="10"/>
        <v>2140.215</v>
      </c>
      <c r="K23" s="61">
        <f t="shared" si="11"/>
        <v>0</v>
      </c>
      <c r="L23" s="61">
        <f t="shared" si="12"/>
        <v>2140.215</v>
      </c>
      <c r="M23" s="62">
        <f t="shared" si="13"/>
        <v>2718.07</v>
      </c>
      <c r="N23" s="63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</row>
    <row r="24">
      <c r="A24" s="55" t="s">
        <v>61</v>
      </c>
      <c r="B24" s="73" t="s">
        <v>62</v>
      </c>
      <c r="C24" s="77" t="s">
        <v>63</v>
      </c>
      <c r="D24" s="78" t="s">
        <v>64</v>
      </c>
      <c r="E24" s="79" t="s">
        <v>36</v>
      </c>
      <c r="F24" s="60">
        <v>12.55</v>
      </c>
      <c r="G24" s="61">
        <v>447.44</v>
      </c>
      <c r="H24" s="61">
        <v>57.45</v>
      </c>
      <c r="I24" s="61">
        <f t="shared" si="9"/>
        <v>504.89</v>
      </c>
      <c r="J24" s="61">
        <f t="shared" si="10"/>
        <v>5615.372</v>
      </c>
      <c r="K24" s="61">
        <f t="shared" si="11"/>
        <v>720.9975</v>
      </c>
      <c r="L24" s="61">
        <f t="shared" si="12"/>
        <v>6336.3695</v>
      </c>
      <c r="M24" s="62">
        <f t="shared" si="13"/>
        <v>8047.19</v>
      </c>
      <c r="N24" s="63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</row>
    <row r="25">
      <c r="A25" s="55" t="s">
        <v>65</v>
      </c>
      <c r="B25" s="73" t="s">
        <v>66</v>
      </c>
      <c r="C25" s="77" t="s">
        <v>67</v>
      </c>
      <c r="D25" s="78" t="s">
        <v>68</v>
      </c>
      <c r="E25" s="79" t="s">
        <v>69</v>
      </c>
      <c r="F25" s="60">
        <v>5.8</v>
      </c>
      <c r="G25" s="61">
        <v>46.5</v>
      </c>
      <c r="H25" s="61">
        <v>0.0</v>
      </c>
      <c r="I25" s="61">
        <f t="shared" si="9"/>
        <v>46.5</v>
      </c>
      <c r="J25" s="61">
        <f t="shared" si="10"/>
        <v>269.7</v>
      </c>
      <c r="K25" s="61">
        <f t="shared" si="11"/>
        <v>0</v>
      </c>
      <c r="L25" s="61">
        <f t="shared" si="12"/>
        <v>269.7</v>
      </c>
      <c r="M25" s="62">
        <f t="shared" si="13"/>
        <v>342.52</v>
      </c>
      <c r="N25" s="63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</row>
    <row r="26">
      <c r="A26" s="65"/>
      <c r="B26" s="66"/>
      <c r="C26" s="66"/>
      <c r="D26" s="67"/>
      <c r="E26" s="67"/>
      <c r="F26" s="68"/>
      <c r="G26" s="69"/>
      <c r="H26" s="69"/>
      <c r="I26" s="69"/>
      <c r="J26" s="70"/>
      <c r="K26" s="70"/>
      <c r="L26" s="70"/>
      <c r="M26" s="71"/>
      <c r="N26" s="63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</row>
    <row r="27">
      <c r="A27" s="50" t="s">
        <v>70</v>
      </c>
      <c r="B27" s="35"/>
      <c r="C27" s="13"/>
      <c r="D27" s="51" t="s">
        <v>71</v>
      </c>
      <c r="E27" s="51"/>
      <c r="F27" s="52"/>
      <c r="G27" s="53"/>
      <c r="H27" s="53"/>
      <c r="I27" s="53"/>
      <c r="J27" s="54">
        <f t="shared" ref="J27:M27" si="14">SUM(J28:J34)</f>
        <v>13078.829</v>
      </c>
      <c r="K27" s="54">
        <f t="shared" si="14"/>
        <v>845.123</v>
      </c>
      <c r="L27" s="54">
        <f t="shared" si="14"/>
        <v>13923.952</v>
      </c>
      <c r="M27" s="54">
        <f t="shared" si="14"/>
        <v>17683.42</v>
      </c>
      <c r="N27" s="72">
        <f>M27</f>
        <v>17683.42</v>
      </c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</row>
    <row r="28">
      <c r="A28" s="55" t="s">
        <v>72</v>
      </c>
      <c r="B28" s="56" t="s">
        <v>73</v>
      </c>
      <c r="C28" s="80" t="s">
        <v>74</v>
      </c>
      <c r="D28" s="75" t="s">
        <v>75</v>
      </c>
      <c r="E28" s="76" t="s">
        <v>17</v>
      </c>
      <c r="F28" s="60">
        <v>2.0</v>
      </c>
      <c r="G28" s="61">
        <v>139.09</v>
      </c>
      <c r="H28" s="61">
        <v>29.23</v>
      </c>
      <c r="I28" s="61">
        <f t="shared" ref="I28:I34" si="15">SUM(G28:H28)</f>
        <v>168.32</v>
      </c>
      <c r="J28" s="61">
        <f t="shared" ref="J28:J34" si="16">G28*F28</f>
        <v>278.18</v>
      </c>
      <c r="K28" s="61">
        <f t="shared" ref="K28:K34" si="17">H28*F28</f>
        <v>58.46</v>
      </c>
      <c r="L28" s="61">
        <f t="shared" ref="L28:L34" si="18">I28*F28</f>
        <v>336.64</v>
      </c>
      <c r="M28" s="62">
        <f t="shared" ref="M28:M34" si="19">ROUND(L28*(1+$M$4),2)</f>
        <v>427.53</v>
      </c>
      <c r="N28" s="63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</row>
    <row r="29">
      <c r="A29" s="55" t="s">
        <v>76</v>
      </c>
      <c r="B29" s="56" t="s">
        <v>77</v>
      </c>
      <c r="C29" s="80" t="s">
        <v>78</v>
      </c>
      <c r="D29" s="75" t="s">
        <v>79</v>
      </c>
      <c r="E29" s="76" t="s">
        <v>17</v>
      </c>
      <c r="F29" s="60">
        <v>1.0</v>
      </c>
      <c r="G29" s="61">
        <v>673.59</v>
      </c>
      <c r="H29" s="61">
        <v>74.69</v>
      </c>
      <c r="I29" s="61">
        <f t="shared" si="15"/>
        <v>748.28</v>
      </c>
      <c r="J29" s="61">
        <f t="shared" si="16"/>
        <v>673.59</v>
      </c>
      <c r="K29" s="61">
        <f t="shared" si="17"/>
        <v>74.69</v>
      </c>
      <c r="L29" s="61">
        <f t="shared" si="18"/>
        <v>748.28</v>
      </c>
      <c r="M29" s="62">
        <f t="shared" si="19"/>
        <v>950.32</v>
      </c>
      <c r="N29" s="63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</row>
    <row r="30">
      <c r="A30" s="55" t="s">
        <v>80</v>
      </c>
      <c r="B30" s="56" t="s">
        <v>81</v>
      </c>
      <c r="C30" s="80" t="s">
        <v>82</v>
      </c>
      <c r="D30" s="75" t="s">
        <v>83</v>
      </c>
      <c r="E30" s="76" t="s">
        <v>17</v>
      </c>
      <c r="F30" s="60">
        <v>1.0</v>
      </c>
      <c r="G30" s="61">
        <v>858.02</v>
      </c>
      <c r="H30" s="61">
        <v>209.78</v>
      </c>
      <c r="I30" s="61">
        <f t="shared" si="15"/>
        <v>1067.8</v>
      </c>
      <c r="J30" s="61">
        <f t="shared" si="16"/>
        <v>858.02</v>
      </c>
      <c r="K30" s="61">
        <f t="shared" si="17"/>
        <v>209.78</v>
      </c>
      <c r="L30" s="61">
        <f t="shared" si="18"/>
        <v>1067.8</v>
      </c>
      <c r="M30" s="62">
        <f t="shared" si="19"/>
        <v>1356.11</v>
      </c>
      <c r="N30" s="63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</row>
    <row r="31">
      <c r="A31" s="55" t="s">
        <v>84</v>
      </c>
      <c r="B31" s="56" t="s">
        <v>85</v>
      </c>
      <c r="C31" s="80" t="s">
        <v>86</v>
      </c>
      <c r="D31" s="75" t="s">
        <v>87</v>
      </c>
      <c r="E31" s="76" t="s">
        <v>17</v>
      </c>
      <c r="F31" s="60">
        <v>1.0</v>
      </c>
      <c r="G31" s="61">
        <v>1010.87</v>
      </c>
      <c r="H31" s="61">
        <v>73.66</v>
      </c>
      <c r="I31" s="61">
        <f t="shared" si="15"/>
        <v>1084.53</v>
      </c>
      <c r="J31" s="61">
        <f t="shared" si="16"/>
        <v>1010.87</v>
      </c>
      <c r="K31" s="61">
        <f t="shared" si="17"/>
        <v>73.66</v>
      </c>
      <c r="L31" s="61">
        <f t="shared" si="18"/>
        <v>1084.53</v>
      </c>
      <c r="M31" s="62">
        <f t="shared" si="19"/>
        <v>1377.35</v>
      </c>
      <c r="N31" s="63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</row>
    <row r="32">
      <c r="A32" s="55" t="s">
        <v>88</v>
      </c>
      <c r="B32" s="56" t="s">
        <v>89</v>
      </c>
      <c r="C32" s="57">
        <v>94570.0</v>
      </c>
      <c r="D32" s="58" t="s">
        <v>90</v>
      </c>
      <c r="E32" s="59" t="s">
        <v>36</v>
      </c>
      <c r="F32" s="60">
        <f>(1.3*1.5)*2</f>
        <v>3.9</v>
      </c>
      <c r="G32" s="61">
        <v>647.96</v>
      </c>
      <c r="H32" s="61">
        <v>15.87</v>
      </c>
      <c r="I32" s="61">
        <f t="shared" si="15"/>
        <v>663.83</v>
      </c>
      <c r="J32" s="61">
        <f t="shared" si="16"/>
        <v>2527.044</v>
      </c>
      <c r="K32" s="61">
        <f t="shared" si="17"/>
        <v>61.893</v>
      </c>
      <c r="L32" s="61">
        <f t="shared" si="18"/>
        <v>2588.937</v>
      </c>
      <c r="M32" s="62">
        <f t="shared" si="19"/>
        <v>3287.95</v>
      </c>
      <c r="N32" s="63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</row>
    <row r="33">
      <c r="A33" s="55" t="s">
        <v>91</v>
      </c>
      <c r="B33" s="56" t="s">
        <v>92</v>
      </c>
      <c r="C33" s="57">
        <v>100674.0</v>
      </c>
      <c r="D33" s="58" t="s">
        <v>93</v>
      </c>
      <c r="E33" s="59" t="s">
        <v>36</v>
      </c>
      <c r="F33" s="60">
        <v>5.25</v>
      </c>
      <c r="G33" s="61">
        <v>1385.94</v>
      </c>
      <c r="H33" s="61">
        <v>22.04</v>
      </c>
      <c r="I33" s="61">
        <f t="shared" si="15"/>
        <v>1407.98</v>
      </c>
      <c r="J33" s="61">
        <f t="shared" si="16"/>
        <v>7276.185</v>
      </c>
      <c r="K33" s="61">
        <f t="shared" si="17"/>
        <v>115.71</v>
      </c>
      <c r="L33" s="61">
        <f t="shared" si="18"/>
        <v>7391.895</v>
      </c>
      <c r="M33" s="62">
        <f t="shared" si="19"/>
        <v>9387.71</v>
      </c>
      <c r="N33" s="63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</row>
    <row r="34">
      <c r="A34" s="55" t="s">
        <v>94</v>
      </c>
      <c r="B34" s="81" t="s">
        <v>95</v>
      </c>
      <c r="C34" s="82" t="s">
        <v>96</v>
      </c>
      <c r="D34" s="83" t="s">
        <v>97</v>
      </c>
      <c r="E34" s="84" t="s">
        <v>45</v>
      </c>
      <c r="F34" s="85">
        <f>((2.6+3)*2)+5.4+6.4</f>
        <v>23</v>
      </c>
      <c r="G34" s="86">
        <v>19.78</v>
      </c>
      <c r="H34" s="86">
        <v>10.91</v>
      </c>
      <c r="I34" s="86">
        <f t="shared" si="15"/>
        <v>30.69</v>
      </c>
      <c r="J34" s="86">
        <f t="shared" si="16"/>
        <v>454.94</v>
      </c>
      <c r="K34" s="86">
        <f t="shared" si="17"/>
        <v>250.93</v>
      </c>
      <c r="L34" s="86">
        <f t="shared" si="18"/>
        <v>705.87</v>
      </c>
      <c r="M34" s="87">
        <f t="shared" si="19"/>
        <v>896.45</v>
      </c>
      <c r="N34" s="63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</row>
    <row r="35">
      <c r="A35" s="65"/>
      <c r="B35" s="66"/>
      <c r="C35" s="66"/>
      <c r="D35" s="67"/>
      <c r="E35" s="67"/>
      <c r="F35" s="68"/>
      <c r="G35" s="69"/>
      <c r="H35" s="69"/>
      <c r="I35" s="69"/>
      <c r="J35" s="70"/>
      <c r="K35" s="70"/>
      <c r="L35" s="70"/>
      <c r="M35" s="71"/>
      <c r="N35" s="63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</row>
    <row r="36">
      <c r="A36" s="88" t="s">
        <v>98</v>
      </c>
      <c r="B36" s="42"/>
      <c r="C36" s="43"/>
      <c r="D36" s="89" t="s">
        <v>99</v>
      </c>
      <c r="E36" s="89"/>
      <c r="F36" s="90"/>
      <c r="G36" s="91"/>
      <c r="H36" s="91"/>
      <c r="I36" s="91"/>
      <c r="J36" s="92">
        <f t="shared" ref="J36:M36" si="20">SUM(J37:J41)</f>
        <v>4438.31722</v>
      </c>
      <c r="K36" s="92">
        <f t="shared" si="20"/>
        <v>3800.69522</v>
      </c>
      <c r="L36" s="92">
        <f t="shared" si="20"/>
        <v>8239.01244</v>
      </c>
      <c r="M36" s="92">
        <f t="shared" si="20"/>
        <v>10463.53</v>
      </c>
      <c r="N36" s="72">
        <f>M36</f>
        <v>10463.53</v>
      </c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</row>
    <row r="37">
      <c r="A37" s="55" t="s">
        <v>100</v>
      </c>
      <c r="B37" s="56" t="s">
        <v>101</v>
      </c>
      <c r="C37" s="80" t="s">
        <v>102</v>
      </c>
      <c r="D37" s="75" t="s">
        <v>103</v>
      </c>
      <c r="E37" s="76" t="s">
        <v>36</v>
      </c>
      <c r="F37" s="60">
        <v>240.0</v>
      </c>
      <c r="G37" s="61">
        <v>2.27</v>
      </c>
      <c r="H37" s="61">
        <v>1.86</v>
      </c>
      <c r="I37" s="61">
        <f t="shared" ref="I37:I41" si="21">SUM(G37:H37)</f>
        <v>4.13</v>
      </c>
      <c r="J37" s="61">
        <f t="shared" ref="J37:J41" si="22">G37*F37</f>
        <v>544.8</v>
      </c>
      <c r="K37" s="61">
        <f t="shared" ref="K37:K41" si="23">H37*F37</f>
        <v>446.4</v>
      </c>
      <c r="L37" s="61">
        <f t="shared" ref="L37:L41" si="24">I37*F37</f>
        <v>991.2</v>
      </c>
      <c r="M37" s="62">
        <f t="shared" ref="M37:M41" si="25">ROUND(L37*(1+$M$4),2)</f>
        <v>1258.82</v>
      </c>
      <c r="N37" s="63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</row>
    <row r="38">
      <c r="A38" s="55" t="s">
        <v>104</v>
      </c>
      <c r="B38" s="56" t="s">
        <v>101</v>
      </c>
      <c r="C38" s="80" t="s">
        <v>105</v>
      </c>
      <c r="D38" s="75" t="s">
        <v>106</v>
      </c>
      <c r="E38" s="76" t="s">
        <v>36</v>
      </c>
      <c r="F38" s="60">
        <v>240.0</v>
      </c>
      <c r="G38" s="61">
        <v>9.13</v>
      </c>
      <c r="H38" s="61">
        <v>8.56</v>
      </c>
      <c r="I38" s="61">
        <f t="shared" si="21"/>
        <v>17.69</v>
      </c>
      <c r="J38" s="61">
        <f t="shared" si="22"/>
        <v>2191.2</v>
      </c>
      <c r="K38" s="61">
        <f t="shared" si="23"/>
        <v>2054.4</v>
      </c>
      <c r="L38" s="61">
        <f t="shared" si="24"/>
        <v>4245.6</v>
      </c>
      <c r="M38" s="62">
        <f t="shared" si="25"/>
        <v>5391.91</v>
      </c>
      <c r="N38" s="63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</row>
    <row r="39">
      <c r="A39" s="55" t="s">
        <v>107</v>
      </c>
      <c r="B39" s="56" t="s">
        <v>108</v>
      </c>
      <c r="C39" s="80" t="s">
        <v>109</v>
      </c>
      <c r="D39" s="75" t="s">
        <v>110</v>
      </c>
      <c r="E39" s="76" t="s">
        <v>36</v>
      </c>
      <c r="F39" s="60">
        <v>142.0</v>
      </c>
      <c r="G39" s="61">
        <v>2.61</v>
      </c>
      <c r="H39" s="61">
        <v>2.58</v>
      </c>
      <c r="I39" s="61">
        <f t="shared" si="21"/>
        <v>5.19</v>
      </c>
      <c r="J39" s="61">
        <f t="shared" si="22"/>
        <v>370.62</v>
      </c>
      <c r="K39" s="61">
        <f t="shared" si="23"/>
        <v>366.36</v>
      </c>
      <c r="L39" s="61">
        <f t="shared" si="24"/>
        <v>736.98</v>
      </c>
      <c r="M39" s="62">
        <f t="shared" si="25"/>
        <v>935.96</v>
      </c>
      <c r="N39" s="63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</row>
    <row r="40">
      <c r="A40" s="55" t="s">
        <v>111</v>
      </c>
      <c r="B40" s="56" t="s">
        <v>108</v>
      </c>
      <c r="C40" s="80" t="s">
        <v>112</v>
      </c>
      <c r="D40" s="75" t="s">
        <v>113</v>
      </c>
      <c r="E40" s="76" t="s">
        <v>36</v>
      </c>
      <c r="F40" s="60">
        <v>142.0</v>
      </c>
      <c r="G40" s="61">
        <v>9.1</v>
      </c>
      <c r="H40" s="61">
        <v>6.32</v>
      </c>
      <c r="I40" s="61">
        <f t="shared" si="21"/>
        <v>15.42</v>
      </c>
      <c r="J40" s="61">
        <f t="shared" si="22"/>
        <v>1292.2</v>
      </c>
      <c r="K40" s="61">
        <f t="shared" si="23"/>
        <v>897.44</v>
      </c>
      <c r="L40" s="61">
        <f t="shared" si="24"/>
        <v>2189.64</v>
      </c>
      <c r="M40" s="62">
        <f t="shared" si="25"/>
        <v>2780.84</v>
      </c>
      <c r="N40" s="63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</row>
    <row r="41">
      <c r="A41" s="55" t="s">
        <v>114</v>
      </c>
      <c r="B41" s="56" t="s">
        <v>115</v>
      </c>
      <c r="C41" s="80" t="s">
        <v>116</v>
      </c>
      <c r="D41" s="75" t="s">
        <v>117</v>
      </c>
      <c r="E41" s="76" t="s">
        <v>36</v>
      </c>
      <c r="F41" s="60">
        <f>(0.9*1.89)*2</f>
        <v>3.402</v>
      </c>
      <c r="G41" s="61">
        <v>11.61</v>
      </c>
      <c r="H41" s="61">
        <v>10.61</v>
      </c>
      <c r="I41" s="61">
        <f t="shared" si="21"/>
        <v>22.22</v>
      </c>
      <c r="J41" s="61">
        <f t="shared" si="22"/>
        <v>39.49722</v>
      </c>
      <c r="K41" s="61">
        <f t="shared" si="23"/>
        <v>36.09522</v>
      </c>
      <c r="L41" s="61">
        <f t="shared" si="24"/>
        <v>75.59244</v>
      </c>
      <c r="M41" s="62">
        <f t="shared" si="25"/>
        <v>96</v>
      </c>
      <c r="N41" s="63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</row>
    <row r="42">
      <c r="A42" s="93"/>
      <c r="B42" s="94"/>
      <c r="C42" s="95"/>
      <c r="D42" s="96"/>
      <c r="E42" s="97"/>
      <c r="F42" s="98"/>
      <c r="G42" s="99"/>
      <c r="H42" s="99"/>
      <c r="I42" s="99"/>
      <c r="J42" s="99"/>
      <c r="K42" s="99"/>
      <c r="L42" s="99"/>
      <c r="M42" s="71"/>
      <c r="N42" s="63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</row>
    <row r="43">
      <c r="A43" s="50" t="s">
        <v>118</v>
      </c>
      <c r="B43" s="35"/>
      <c r="C43" s="13"/>
      <c r="D43" s="51" t="s">
        <v>119</v>
      </c>
      <c r="E43" s="51"/>
      <c r="F43" s="52"/>
      <c r="G43" s="53"/>
      <c r="H43" s="53"/>
      <c r="I43" s="53"/>
      <c r="J43" s="54">
        <f t="shared" ref="J43:L43" si="26">SUM(J44:J55)</f>
        <v>1822.5581</v>
      </c>
      <c r="K43" s="54">
        <f t="shared" si="26"/>
        <v>1106.5761</v>
      </c>
      <c r="L43" s="54">
        <f t="shared" si="26"/>
        <v>2929.1342</v>
      </c>
      <c r="M43" s="54">
        <f>SUM(M44:M54)</f>
        <v>3720</v>
      </c>
      <c r="N43" s="72">
        <f>M43</f>
        <v>3720</v>
      </c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</row>
    <row r="44">
      <c r="A44" s="55" t="s">
        <v>120</v>
      </c>
      <c r="B44" s="56" t="s">
        <v>121</v>
      </c>
      <c r="C44" s="100" t="s">
        <v>122</v>
      </c>
      <c r="D44" s="101" t="s">
        <v>123</v>
      </c>
      <c r="E44" s="102" t="s">
        <v>36</v>
      </c>
      <c r="F44" s="60">
        <v>0.83</v>
      </c>
      <c r="G44" s="61">
        <v>86.85</v>
      </c>
      <c r="H44" s="61">
        <v>62.05</v>
      </c>
      <c r="I44" s="61">
        <f t="shared" ref="I44:I54" si="27">SUM(G44:H44)</f>
        <v>148.9</v>
      </c>
      <c r="J44" s="61">
        <f t="shared" ref="J44:J54" si="28">G44*F44</f>
        <v>72.0855</v>
      </c>
      <c r="K44" s="61">
        <f t="shared" ref="K44:K54" si="29">H44*F44</f>
        <v>51.5015</v>
      </c>
      <c r="L44" s="61">
        <f t="shared" ref="L44:L54" si="30">I44*F44</f>
        <v>123.587</v>
      </c>
      <c r="M44" s="62">
        <f t="shared" ref="M44:M54" si="31">ROUND(L44*(1+$M$4),2)</f>
        <v>156.96</v>
      </c>
      <c r="N44" s="63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</row>
    <row r="45">
      <c r="A45" s="55" t="s">
        <v>124</v>
      </c>
      <c r="B45" s="56" t="s">
        <v>125</v>
      </c>
      <c r="C45" s="100" t="s">
        <v>126</v>
      </c>
      <c r="D45" s="101" t="s">
        <v>127</v>
      </c>
      <c r="E45" s="102" t="s">
        <v>36</v>
      </c>
      <c r="F45" s="60">
        <f>F44*2</f>
        <v>1.66</v>
      </c>
      <c r="G45" s="61">
        <v>2.36</v>
      </c>
      <c r="H45" s="61">
        <v>2.29</v>
      </c>
      <c r="I45" s="61">
        <f t="shared" si="27"/>
        <v>4.65</v>
      </c>
      <c r="J45" s="61">
        <f t="shared" si="28"/>
        <v>3.9176</v>
      </c>
      <c r="K45" s="61">
        <f t="shared" si="29"/>
        <v>3.8014</v>
      </c>
      <c r="L45" s="61">
        <f t="shared" si="30"/>
        <v>7.719</v>
      </c>
      <c r="M45" s="62">
        <f t="shared" si="31"/>
        <v>9.8</v>
      </c>
      <c r="N45" s="63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</row>
    <row r="46">
      <c r="A46" s="55" t="s">
        <v>128</v>
      </c>
      <c r="B46" s="56" t="s">
        <v>125</v>
      </c>
      <c r="C46" s="100" t="s">
        <v>129</v>
      </c>
      <c r="D46" s="101" t="s">
        <v>130</v>
      </c>
      <c r="E46" s="102" t="s">
        <v>36</v>
      </c>
      <c r="F46" s="60">
        <f t="shared" ref="F46:F47" si="32">F45</f>
        <v>1.66</v>
      </c>
      <c r="G46" s="61">
        <v>13.37</v>
      </c>
      <c r="H46" s="61">
        <v>13.44</v>
      </c>
      <c r="I46" s="61">
        <f t="shared" si="27"/>
        <v>26.81</v>
      </c>
      <c r="J46" s="61">
        <f t="shared" si="28"/>
        <v>22.1942</v>
      </c>
      <c r="K46" s="61">
        <f t="shared" si="29"/>
        <v>22.3104</v>
      </c>
      <c r="L46" s="61">
        <f t="shared" si="30"/>
        <v>44.5046</v>
      </c>
      <c r="M46" s="62">
        <f t="shared" si="31"/>
        <v>56.52</v>
      </c>
      <c r="N46" s="63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</row>
    <row r="47">
      <c r="A47" s="55" t="s">
        <v>131</v>
      </c>
      <c r="B47" s="56" t="s">
        <v>125</v>
      </c>
      <c r="C47" s="100" t="s">
        <v>132</v>
      </c>
      <c r="D47" s="101" t="s">
        <v>133</v>
      </c>
      <c r="E47" s="102" t="s">
        <v>36</v>
      </c>
      <c r="F47" s="60">
        <f t="shared" si="32"/>
        <v>1.66</v>
      </c>
      <c r="G47" s="61">
        <v>6.26</v>
      </c>
      <c r="H47" s="61">
        <v>6.87</v>
      </c>
      <c r="I47" s="61">
        <f t="shared" si="27"/>
        <v>13.13</v>
      </c>
      <c r="J47" s="61">
        <f t="shared" si="28"/>
        <v>10.3916</v>
      </c>
      <c r="K47" s="61">
        <f t="shared" si="29"/>
        <v>11.4042</v>
      </c>
      <c r="L47" s="61">
        <f t="shared" si="30"/>
        <v>21.7958</v>
      </c>
      <c r="M47" s="62">
        <f t="shared" si="31"/>
        <v>27.68</v>
      </c>
      <c r="N47" s="63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</row>
    <row r="48">
      <c r="A48" s="55" t="s">
        <v>134</v>
      </c>
      <c r="B48" s="56" t="s">
        <v>135</v>
      </c>
      <c r="C48" s="100" t="s">
        <v>136</v>
      </c>
      <c r="D48" s="101" t="s">
        <v>137</v>
      </c>
      <c r="E48" s="102" t="s">
        <v>45</v>
      </c>
      <c r="F48" s="60">
        <v>2.4</v>
      </c>
      <c r="G48" s="61">
        <v>5.37</v>
      </c>
      <c r="H48" s="61">
        <v>2.09</v>
      </c>
      <c r="I48" s="61">
        <f t="shared" si="27"/>
        <v>7.46</v>
      </c>
      <c r="J48" s="61">
        <f t="shared" si="28"/>
        <v>12.888</v>
      </c>
      <c r="K48" s="61">
        <f t="shared" si="29"/>
        <v>5.016</v>
      </c>
      <c r="L48" s="61">
        <f t="shared" si="30"/>
        <v>17.904</v>
      </c>
      <c r="M48" s="62">
        <f t="shared" si="31"/>
        <v>22.74</v>
      </c>
      <c r="N48" s="63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</row>
    <row r="49">
      <c r="A49" s="55" t="s">
        <v>138</v>
      </c>
      <c r="B49" s="56" t="s">
        <v>139</v>
      </c>
      <c r="C49" s="100" t="s">
        <v>102</v>
      </c>
      <c r="D49" s="101" t="s">
        <v>140</v>
      </c>
      <c r="E49" s="102" t="s">
        <v>36</v>
      </c>
      <c r="F49" s="60">
        <f t="shared" ref="F49:F50" si="33">F46</f>
        <v>1.66</v>
      </c>
      <c r="G49" s="61">
        <v>2.27</v>
      </c>
      <c r="H49" s="61">
        <v>1.86</v>
      </c>
      <c r="I49" s="61">
        <f t="shared" si="27"/>
        <v>4.13</v>
      </c>
      <c r="J49" s="61">
        <f t="shared" si="28"/>
        <v>3.7682</v>
      </c>
      <c r="K49" s="61">
        <f t="shared" si="29"/>
        <v>3.0876</v>
      </c>
      <c r="L49" s="61">
        <f t="shared" si="30"/>
        <v>6.8558</v>
      </c>
      <c r="M49" s="62">
        <f t="shared" si="31"/>
        <v>8.71</v>
      </c>
      <c r="N49" s="63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</row>
    <row r="50">
      <c r="A50" s="55" t="s">
        <v>141</v>
      </c>
      <c r="B50" s="56" t="s">
        <v>139</v>
      </c>
      <c r="C50" s="100" t="s">
        <v>142</v>
      </c>
      <c r="D50" s="101" t="s">
        <v>143</v>
      </c>
      <c r="E50" s="102" t="s">
        <v>36</v>
      </c>
      <c r="F50" s="60">
        <f t="shared" si="33"/>
        <v>1.66</v>
      </c>
      <c r="G50" s="61">
        <v>9.95</v>
      </c>
      <c r="H50" s="61">
        <v>8.56</v>
      </c>
      <c r="I50" s="61">
        <f t="shared" si="27"/>
        <v>18.51</v>
      </c>
      <c r="J50" s="61">
        <f t="shared" si="28"/>
        <v>16.517</v>
      </c>
      <c r="K50" s="61">
        <f t="shared" si="29"/>
        <v>14.2096</v>
      </c>
      <c r="L50" s="61">
        <f t="shared" si="30"/>
        <v>30.7266</v>
      </c>
      <c r="M50" s="62">
        <f t="shared" si="31"/>
        <v>39.02</v>
      </c>
      <c r="N50" s="63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</row>
    <row r="51">
      <c r="A51" s="55" t="s">
        <v>144</v>
      </c>
      <c r="B51" s="56" t="s">
        <v>145</v>
      </c>
      <c r="C51" s="100" t="s">
        <v>146</v>
      </c>
      <c r="D51" s="101" t="s">
        <v>147</v>
      </c>
      <c r="E51" s="102" t="s">
        <v>36</v>
      </c>
      <c r="F51" s="60">
        <f>2*0.6</f>
        <v>1.2</v>
      </c>
      <c r="G51" s="61">
        <v>767.58</v>
      </c>
      <c r="H51" s="61">
        <v>53.91</v>
      </c>
      <c r="I51" s="61">
        <f t="shared" si="27"/>
        <v>821.49</v>
      </c>
      <c r="J51" s="61">
        <f t="shared" si="28"/>
        <v>921.096</v>
      </c>
      <c r="K51" s="61">
        <f t="shared" si="29"/>
        <v>64.692</v>
      </c>
      <c r="L51" s="61">
        <f t="shared" si="30"/>
        <v>985.788</v>
      </c>
      <c r="M51" s="62">
        <f t="shared" si="31"/>
        <v>1251.95</v>
      </c>
      <c r="N51" s="63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</row>
    <row r="52">
      <c r="A52" s="55" t="s">
        <v>148</v>
      </c>
      <c r="B52" s="56" t="s">
        <v>149</v>
      </c>
      <c r="C52" s="103" t="s">
        <v>150</v>
      </c>
      <c r="D52" s="101" t="s">
        <v>151</v>
      </c>
      <c r="E52" s="102" t="s">
        <v>17</v>
      </c>
      <c r="F52" s="60">
        <v>1.0</v>
      </c>
      <c r="G52" s="61">
        <f>'COMPOSIÇÕES'!H21</f>
        <v>338.9</v>
      </c>
      <c r="H52" s="61">
        <f>'COMPOSIÇÕES'!J21</f>
        <v>904.2834</v>
      </c>
      <c r="I52" s="61">
        <f t="shared" si="27"/>
        <v>1243.1834</v>
      </c>
      <c r="J52" s="61">
        <f t="shared" si="28"/>
        <v>338.9</v>
      </c>
      <c r="K52" s="61">
        <f t="shared" si="29"/>
        <v>904.2834</v>
      </c>
      <c r="L52" s="61">
        <f t="shared" si="30"/>
        <v>1243.1834</v>
      </c>
      <c r="M52" s="62">
        <f t="shared" si="31"/>
        <v>1578.84</v>
      </c>
      <c r="N52" s="63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</row>
    <row r="53">
      <c r="A53" s="55" t="s">
        <v>152</v>
      </c>
      <c r="B53" s="56" t="s">
        <v>153</v>
      </c>
      <c r="C53" s="100" t="s">
        <v>154</v>
      </c>
      <c r="D53" s="101" t="s">
        <v>155</v>
      </c>
      <c r="E53" s="102" t="s">
        <v>17</v>
      </c>
      <c r="F53" s="60">
        <v>1.0</v>
      </c>
      <c r="G53" s="61">
        <v>297.54</v>
      </c>
      <c r="H53" s="61">
        <v>21.69</v>
      </c>
      <c r="I53" s="61">
        <f t="shared" si="27"/>
        <v>319.23</v>
      </c>
      <c r="J53" s="61">
        <f t="shared" si="28"/>
        <v>297.54</v>
      </c>
      <c r="K53" s="61">
        <f t="shared" si="29"/>
        <v>21.69</v>
      </c>
      <c r="L53" s="61">
        <f t="shared" si="30"/>
        <v>319.23</v>
      </c>
      <c r="M53" s="62">
        <f t="shared" si="31"/>
        <v>405.42</v>
      </c>
      <c r="N53" s="63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</row>
    <row r="54">
      <c r="A54" s="55" t="s">
        <v>156</v>
      </c>
      <c r="B54" s="56" t="s">
        <v>157</v>
      </c>
      <c r="C54" s="100" t="s">
        <v>158</v>
      </c>
      <c r="D54" s="101" t="s">
        <v>159</v>
      </c>
      <c r="E54" s="102" t="s">
        <v>17</v>
      </c>
      <c r="F54" s="60">
        <v>1.0</v>
      </c>
      <c r="G54" s="61">
        <v>123.26</v>
      </c>
      <c r="H54" s="61">
        <v>4.58</v>
      </c>
      <c r="I54" s="61">
        <f t="shared" si="27"/>
        <v>127.84</v>
      </c>
      <c r="J54" s="61">
        <f t="shared" si="28"/>
        <v>123.26</v>
      </c>
      <c r="K54" s="61">
        <f t="shared" si="29"/>
        <v>4.58</v>
      </c>
      <c r="L54" s="61">
        <f t="shared" si="30"/>
        <v>127.84</v>
      </c>
      <c r="M54" s="62">
        <f t="shared" si="31"/>
        <v>162.36</v>
      </c>
      <c r="N54" s="63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</row>
    <row r="55">
      <c r="A55" s="65"/>
      <c r="B55" s="66"/>
      <c r="C55" s="66"/>
      <c r="D55" s="67"/>
      <c r="E55" s="67"/>
      <c r="F55" s="68"/>
      <c r="G55" s="69"/>
      <c r="H55" s="69"/>
      <c r="I55" s="69"/>
      <c r="J55" s="70"/>
      <c r="K55" s="70"/>
      <c r="L55" s="70"/>
      <c r="M55" s="71"/>
      <c r="N55" s="63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</row>
    <row r="56">
      <c r="A56" s="88" t="s">
        <v>160</v>
      </c>
      <c r="B56" s="42"/>
      <c r="C56" s="43"/>
      <c r="D56" s="89" t="s">
        <v>161</v>
      </c>
      <c r="E56" s="89"/>
      <c r="F56" s="90"/>
      <c r="G56" s="91"/>
      <c r="H56" s="91"/>
      <c r="I56" s="91"/>
      <c r="J56" s="92">
        <f t="shared" ref="J56:M56" si="34">SUM(J57:J59)</f>
        <v>203.81</v>
      </c>
      <c r="K56" s="92">
        <f t="shared" si="34"/>
        <v>237.41</v>
      </c>
      <c r="L56" s="92">
        <f t="shared" si="34"/>
        <v>441.22</v>
      </c>
      <c r="M56" s="92">
        <f t="shared" si="34"/>
        <v>560.35</v>
      </c>
      <c r="N56" s="72">
        <f>M56</f>
        <v>560.35</v>
      </c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</row>
    <row r="57">
      <c r="A57" s="55" t="s">
        <v>162</v>
      </c>
      <c r="B57" s="56" t="s">
        <v>163</v>
      </c>
      <c r="C57" s="80" t="s">
        <v>164</v>
      </c>
      <c r="D57" s="75" t="s">
        <v>165</v>
      </c>
      <c r="E57" s="76" t="s">
        <v>36</v>
      </c>
      <c r="F57" s="60">
        <v>142.0</v>
      </c>
      <c r="G57" s="61">
        <v>0.78</v>
      </c>
      <c r="H57" s="61">
        <v>1.58</v>
      </c>
      <c r="I57" s="61">
        <f t="shared" ref="I57:I59" si="35">SUM(G57:H57)</f>
        <v>2.36</v>
      </c>
      <c r="J57" s="61">
        <f t="shared" ref="J57:J59" si="36">G57*F57</f>
        <v>110.76</v>
      </c>
      <c r="K57" s="61">
        <f t="shared" ref="K57:K59" si="37">H57*F57</f>
        <v>224.36</v>
      </c>
      <c r="L57" s="61">
        <f t="shared" ref="L57:L59" si="38">I57*F57</f>
        <v>335.12</v>
      </c>
      <c r="M57" s="62">
        <f t="shared" ref="M57:M59" si="39">ROUND(L57*(1+$M$4),2)</f>
        <v>425.6</v>
      </c>
      <c r="N57" s="63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</row>
    <row r="58">
      <c r="A58" s="55" t="s">
        <v>166</v>
      </c>
      <c r="B58" s="56" t="s">
        <v>167</v>
      </c>
      <c r="C58" s="80" t="s">
        <v>168</v>
      </c>
      <c r="D58" s="75" t="s">
        <v>169</v>
      </c>
      <c r="E58" s="76" t="s">
        <v>32</v>
      </c>
      <c r="F58" s="60">
        <v>5.0</v>
      </c>
      <c r="G58" s="61">
        <v>7.81</v>
      </c>
      <c r="H58" s="61">
        <v>1.21</v>
      </c>
      <c r="I58" s="61">
        <f t="shared" si="35"/>
        <v>9.02</v>
      </c>
      <c r="J58" s="61">
        <f t="shared" si="36"/>
        <v>39.05</v>
      </c>
      <c r="K58" s="61">
        <f t="shared" si="37"/>
        <v>6.05</v>
      </c>
      <c r="L58" s="61">
        <f t="shared" si="38"/>
        <v>45.1</v>
      </c>
      <c r="M58" s="62">
        <f t="shared" si="39"/>
        <v>57.28</v>
      </c>
      <c r="N58" s="63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</row>
    <row r="59">
      <c r="A59" s="55" t="s">
        <v>170</v>
      </c>
      <c r="B59" s="56" t="s">
        <v>167</v>
      </c>
      <c r="C59" s="80" t="s">
        <v>171</v>
      </c>
      <c r="D59" s="75" t="s">
        <v>172</v>
      </c>
      <c r="E59" s="76" t="s">
        <v>173</v>
      </c>
      <c r="F59" s="60">
        <f>F58*5</f>
        <v>25</v>
      </c>
      <c r="G59" s="61">
        <v>2.16</v>
      </c>
      <c r="H59" s="61">
        <v>0.28</v>
      </c>
      <c r="I59" s="61">
        <f t="shared" si="35"/>
        <v>2.44</v>
      </c>
      <c r="J59" s="61">
        <f t="shared" si="36"/>
        <v>54</v>
      </c>
      <c r="K59" s="61">
        <f t="shared" si="37"/>
        <v>7</v>
      </c>
      <c r="L59" s="61">
        <f t="shared" si="38"/>
        <v>61</v>
      </c>
      <c r="M59" s="62">
        <f t="shared" si="39"/>
        <v>77.47</v>
      </c>
      <c r="N59" s="63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</row>
    <row r="60">
      <c r="A60" s="104"/>
      <c r="B60" s="105"/>
      <c r="C60" s="95"/>
      <c r="D60" s="96"/>
      <c r="E60" s="97"/>
      <c r="F60" s="106"/>
      <c r="G60" s="107"/>
      <c r="H60" s="107"/>
      <c r="I60" s="107"/>
      <c r="J60" s="107"/>
      <c r="K60" s="107"/>
      <c r="L60" s="107"/>
      <c r="M60" s="108"/>
      <c r="N60" s="63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</row>
    <row r="61" ht="17.25" customHeight="1">
      <c r="A61" s="109" t="s">
        <v>174</v>
      </c>
      <c r="B61" s="35"/>
      <c r="C61" s="35"/>
      <c r="D61" s="13"/>
      <c r="E61" s="44"/>
      <c r="F61" s="45"/>
      <c r="G61" s="46"/>
      <c r="H61" s="46"/>
      <c r="I61" s="46"/>
      <c r="J61" s="47"/>
      <c r="K61" s="47"/>
      <c r="L61" s="24">
        <f t="shared" ref="L61:M61" si="40">L62+L66</f>
        <v>9153.6775</v>
      </c>
      <c r="M61" s="24">
        <f t="shared" si="40"/>
        <v>11625.17</v>
      </c>
      <c r="N61" s="48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</row>
    <row r="62" ht="12.75" customHeight="1">
      <c r="A62" s="50" t="s">
        <v>175</v>
      </c>
      <c r="B62" s="35"/>
      <c r="C62" s="13"/>
      <c r="D62" s="51" t="s">
        <v>41</v>
      </c>
      <c r="E62" s="51"/>
      <c r="F62" s="52"/>
      <c r="G62" s="53"/>
      <c r="H62" s="53"/>
      <c r="I62" s="53"/>
      <c r="J62" s="54">
        <f t="shared" ref="J62:M62" si="41">SUM(J63:J64)</f>
        <v>4498.9395</v>
      </c>
      <c r="K62" s="54">
        <f t="shared" si="41"/>
        <v>543.133</v>
      </c>
      <c r="L62" s="54">
        <f t="shared" si="41"/>
        <v>5042.0725</v>
      </c>
      <c r="M62" s="54">
        <f t="shared" si="41"/>
        <v>6403.43</v>
      </c>
      <c r="N62" s="48">
        <f>M62</f>
        <v>6403.43</v>
      </c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</row>
    <row r="63">
      <c r="A63" s="55" t="s">
        <v>176</v>
      </c>
      <c r="B63" s="73" t="s">
        <v>54</v>
      </c>
      <c r="C63" s="77" t="s">
        <v>55</v>
      </c>
      <c r="D63" s="78" t="s">
        <v>56</v>
      </c>
      <c r="E63" s="79" t="s">
        <v>36</v>
      </c>
      <c r="F63" s="60">
        <v>36.55</v>
      </c>
      <c r="G63" s="61">
        <v>87.39</v>
      </c>
      <c r="H63" s="61">
        <v>14.86</v>
      </c>
      <c r="I63" s="61">
        <f t="shared" ref="I63:I64" si="42">SUM(G63:H63)</f>
        <v>102.25</v>
      </c>
      <c r="J63" s="61">
        <f t="shared" ref="J63:J64" si="43">G63*F63</f>
        <v>3194.1045</v>
      </c>
      <c r="K63" s="61">
        <f t="shared" ref="K63:K64" si="44">H63*F63</f>
        <v>543.133</v>
      </c>
      <c r="L63" s="61">
        <f t="shared" ref="L63:L64" si="45">I63*F63</f>
        <v>3737.2375</v>
      </c>
      <c r="M63" s="62">
        <f t="shared" ref="M63:M64" si="46">ROUND(L63*(1+$M$4),2)</f>
        <v>4746.29</v>
      </c>
      <c r="N63" s="63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</row>
    <row r="64">
      <c r="A64" s="55" t="s">
        <v>177</v>
      </c>
      <c r="B64" s="73" t="s">
        <v>58</v>
      </c>
      <c r="C64" s="77" t="s">
        <v>59</v>
      </c>
      <c r="D64" s="78" t="s">
        <v>60</v>
      </c>
      <c r="E64" s="79" t="s">
        <v>36</v>
      </c>
      <c r="F64" s="60">
        <f>F63</f>
        <v>36.55</v>
      </c>
      <c r="G64" s="61">
        <v>35.7</v>
      </c>
      <c r="H64" s="61">
        <v>0.0</v>
      </c>
      <c r="I64" s="61">
        <f t="shared" si="42"/>
        <v>35.7</v>
      </c>
      <c r="J64" s="61">
        <f t="shared" si="43"/>
        <v>1304.835</v>
      </c>
      <c r="K64" s="61">
        <f t="shared" si="44"/>
        <v>0</v>
      </c>
      <c r="L64" s="61">
        <f t="shared" si="45"/>
        <v>1304.835</v>
      </c>
      <c r="M64" s="62">
        <f t="shared" si="46"/>
        <v>1657.14</v>
      </c>
      <c r="N64" s="63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</row>
    <row r="65">
      <c r="A65" s="65"/>
      <c r="B65" s="66"/>
      <c r="C65" s="66"/>
      <c r="D65" s="67"/>
      <c r="E65" s="67"/>
      <c r="F65" s="68"/>
      <c r="G65" s="69"/>
      <c r="H65" s="69"/>
      <c r="I65" s="69"/>
      <c r="J65" s="70"/>
      <c r="K65" s="70"/>
      <c r="L65" s="70"/>
      <c r="M65" s="71"/>
      <c r="N65" s="63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</row>
    <row r="66">
      <c r="A66" s="88" t="s">
        <v>178</v>
      </c>
      <c r="B66" s="42"/>
      <c r="C66" s="43"/>
      <c r="D66" s="89" t="s">
        <v>99</v>
      </c>
      <c r="E66" s="89"/>
      <c r="F66" s="90"/>
      <c r="G66" s="91"/>
      <c r="H66" s="91"/>
      <c r="I66" s="91"/>
      <c r="J66" s="92">
        <f t="shared" ref="J66:L66" si="47">SUM(J67:J73)</f>
        <v>2471.8375</v>
      </c>
      <c r="K66" s="92">
        <f t="shared" si="47"/>
        <v>1639.7675</v>
      </c>
      <c r="L66" s="92">
        <f t="shared" si="47"/>
        <v>4111.605</v>
      </c>
      <c r="M66" s="92">
        <f>SUM(M67:M70)</f>
        <v>5221.74</v>
      </c>
      <c r="N66" s="72">
        <f>M66</f>
        <v>5221.74</v>
      </c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</row>
    <row r="67">
      <c r="A67" s="55" t="s">
        <v>179</v>
      </c>
      <c r="B67" s="56" t="s">
        <v>101</v>
      </c>
      <c r="C67" s="80" t="s">
        <v>102</v>
      </c>
      <c r="D67" s="75" t="s">
        <v>103</v>
      </c>
      <c r="E67" s="76" t="s">
        <v>36</v>
      </c>
      <c r="F67" s="60">
        <v>149.25</v>
      </c>
      <c r="G67" s="61">
        <v>2.27</v>
      </c>
      <c r="H67" s="61">
        <v>1.86</v>
      </c>
      <c r="I67" s="61">
        <f t="shared" ref="I67:I70" si="48">SUM(G67:H67)</f>
        <v>4.13</v>
      </c>
      <c r="J67" s="61">
        <f t="shared" ref="J67:J70" si="49">G67*F67</f>
        <v>338.7975</v>
      </c>
      <c r="K67" s="61">
        <f t="shared" ref="K67:K70" si="50">H67*F67</f>
        <v>277.605</v>
      </c>
      <c r="L67" s="61">
        <f t="shared" ref="L67:L70" si="51">I67*F67</f>
        <v>616.4025</v>
      </c>
      <c r="M67" s="62">
        <f t="shared" ref="M67:M70" si="52">ROUND(L67*(1+$M$4),2)</f>
        <v>782.83</v>
      </c>
      <c r="N67" s="63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</row>
    <row r="68">
      <c r="A68" s="55" t="s">
        <v>180</v>
      </c>
      <c r="B68" s="56" t="s">
        <v>101</v>
      </c>
      <c r="C68" s="80" t="s">
        <v>181</v>
      </c>
      <c r="D68" s="75" t="s">
        <v>182</v>
      </c>
      <c r="E68" s="76" t="s">
        <v>36</v>
      </c>
      <c r="F68" s="60">
        <f>F67</f>
        <v>149.25</v>
      </c>
      <c r="G68" s="61">
        <v>8.27</v>
      </c>
      <c r="H68" s="61">
        <v>4.55</v>
      </c>
      <c r="I68" s="61">
        <f t="shared" si="48"/>
        <v>12.82</v>
      </c>
      <c r="J68" s="61">
        <f t="shared" si="49"/>
        <v>1234.2975</v>
      </c>
      <c r="K68" s="61">
        <f t="shared" si="50"/>
        <v>679.0875</v>
      </c>
      <c r="L68" s="61">
        <f t="shared" si="51"/>
        <v>1913.385</v>
      </c>
      <c r="M68" s="62">
        <f t="shared" si="52"/>
        <v>2430</v>
      </c>
      <c r="N68" s="63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</row>
    <row r="69">
      <c r="A69" s="55" t="s">
        <v>183</v>
      </c>
      <c r="B69" s="56" t="s">
        <v>108</v>
      </c>
      <c r="C69" s="80" t="s">
        <v>109</v>
      </c>
      <c r="D69" s="75" t="s">
        <v>110</v>
      </c>
      <c r="E69" s="76" t="s">
        <v>36</v>
      </c>
      <c r="F69" s="60">
        <v>76.75</v>
      </c>
      <c r="G69" s="61">
        <v>2.61</v>
      </c>
      <c r="H69" s="61">
        <v>2.58</v>
      </c>
      <c r="I69" s="61">
        <f t="shared" si="48"/>
        <v>5.19</v>
      </c>
      <c r="J69" s="61">
        <f t="shared" si="49"/>
        <v>200.3175</v>
      </c>
      <c r="K69" s="61">
        <f t="shared" si="50"/>
        <v>198.015</v>
      </c>
      <c r="L69" s="61">
        <f t="shared" si="51"/>
        <v>398.3325</v>
      </c>
      <c r="M69" s="62">
        <f t="shared" si="52"/>
        <v>505.88</v>
      </c>
      <c r="N69" s="63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</row>
    <row r="70">
      <c r="A70" s="55" t="s">
        <v>184</v>
      </c>
      <c r="B70" s="56" t="s">
        <v>108</v>
      </c>
      <c r="C70" s="80" t="s">
        <v>112</v>
      </c>
      <c r="D70" s="75" t="s">
        <v>113</v>
      </c>
      <c r="E70" s="76" t="s">
        <v>36</v>
      </c>
      <c r="F70" s="60">
        <v>76.75</v>
      </c>
      <c r="G70" s="61">
        <v>9.1</v>
      </c>
      <c r="H70" s="61">
        <v>6.32</v>
      </c>
      <c r="I70" s="61">
        <f t="shared" si="48"/>
        <v>15.42</v>
      </c>
      <c r="J70" s="61">
        <f t="shared" si="49"/>
        <v>698.425</v>
      </c>
      <c r="K70" s="61">
        <f t="shared" si="50"/>
        <v>485.06</v>
      </c>
      <c r="L70" s="61">
        <f t="shared" si="51"/>
        <v>1183.485</v>
      </c>
      <c r="M70" s="62">
        <f t="shared" si="52"/>
        <v>1503.03</v>
      </c>
      <c r="N70" s="63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</row>
    <row r="71" ht="12.75" customHeight="1">
      <c r="A71" s="4"/>
      <c r="B71" s="4"/>
      <c r="C71" s="110"/>
      <c r="D71" s="4"/>
      <c r="E71" s="4"/>
      <c r="F71" s="111"/>
      <c r="G71" s="112"/>
      <c r="H71" s="112"/>
      <c r="I71" s="112"/>
      <c r="J71" s="112"/>
      <c r="K71" s="112"/>
      <c r="L71" s="112"/>
      <c r="M71" s="112"/>
      <c r="N71" s="3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</row>
    <row r="72" ht="12.75" customHeight="1">
      <c r="A72" s="113" t="s">
        <v>0</v>
      </c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3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</row>
    <row r="73" ht="12.75" customHeight="1">
      <c r="A73" s="4"/>
      <c r="B73" s="4"/>
      <c r="C73" s="110"/>
      <c r="D73" s="4"/>
      <c r="E73" s="4"/>
      <c r="F73" s="111"/>
      <c r="G73" s="112"/>
      <c r="H73" s="112"/>
      <c r="I73" s="112"/>
      <c r="J73" s="112"/>
      <c r="K73" s="112"/>
      <c r="L73" s="112"/>
      <c r="M73" s="112"/>
      <c r="N73" s="3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</row>
    <row r="74" ht="12.75" customHeight="1">
      <c r="A74" s="4"/>
      <c r="B74" s="4"/>
      <c r="C74" s="110"/>
      <c r="D74" s="4"/>
      <c r="E74" s="4"/>
      <c r="F74" s="111"/>
      <c r="G74" s="112"/>
      <c r="H74" s="112"/>
      <c r="I74" s="112"/>
      <c r="J74" s="112"/>
      <c r="K74" s="112"/>
      <c r="L74" s="112"/>
      <c r="M74" s="112"/>
      <c r="N74" s="3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</row>
    <row r="75" ht="12.75" customHeight="1">
      <c r="A75" s="4"/>
      <c r="B75" s="4"/>
      <c r="C75" s="110"/>
      <c r="D75" s="4"/>
      <c r="E75" s="4"/>
      <c r="F75" s="111"/>
      <c r="G75" s="112"/>
      <c r="H75" s="112"/>
      <c r="I75" s="112"/>
      <c r="J75" s="112"/>
      <c r="K75" s="112"/>
      <c r="L75" s="112"/>
      <c r="M75" s="112"/>
      <c r="N75" s="3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</row>
    <row r="76" ht="12.75" customHeight="1">
      <c r="A76" s="4"/>
      <c r="B76" s="4"/>
      <c r="C76" s="110"/>
      <c r="D76" s="4"/>
      <c r="E76" s="4"/>
      <c r="F76" s="111"/>
      <c r="G76" s="112"/>
      <c r="H76" s="112"/>
      <c r="I76" s="112"/>
      <c r="J76" s="112"/>
      <c r="K76" s="112"/>
      <c r="L76" s="112"/>
      <c r="M76" s="112"/>
      <c r="N76" s="3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</row>
    <row r="77" ht="12.75" customHeight="1">
      <c r="A77" s="4"/>
      <c r="B77" s="4"/>
      <c r="C77" s="110"/>
      <c r="D77" s="4"/>
      <c r="E77" s="4"/>
      <c r="F77" s="111"/>
      <c r="G77" s="112"/>
      <c r="H77" s="112"/>
      <c r="I77" s="112"/>
      <c r="J77" s="112"/>
      <c r="K77" s="112"/>
      <c r="L77" s="112"/>
      <c r="M77" s="112"/>
      <c r="N77" s="3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</row>
    <row r="78" ht="12.75" customHeight="1">
      <c r="A78" s="4"/>
      <c r="B78" s="4"/>
      <c r="C78" s="110"/>
      <c r="D78" s="4"/>
      <c r="E78" s="4"/>
      <c r="F78" s="111"/>
      <c r="G78" s="112"/>
      <c r="H78" s="112"/>
      <c r="I78" s="112"/>
      <c r="J78" s="112"/>
      <c r="K78" s="112"/>
      <c r="L78" s="112"/>
      <c r="M78" s="112"/>
      <c r="N78" s="3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</row>
    <row r="79" ht="12.75" customHeight="1">
      <c r="A79" s="4"/>
      <c r="B79" s="4"/>
      <c r="C79" s="110"/>
      <c r="D79" s="4"/>
      <c r="E79" s="4"/>
      <c r="F79" s="111"/>
      <c r="G79" s="112"/>
      <c r="H79" s="112"/>
      <c r="I79" s="112"/>
      <c r="J79" s="112"/>
      <c r="K79" s="112"/>
      <c r="L79" s="112"/>
      <c r="M79" s="112"/>
      <c r="N79" s="3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</row>
    <row r="80" ht="12.75" customHeight="1">
      <c r="A80" s="4"/>
      <c r="B80" s="4"/>
      <c r="C80" s="110"/>
      <c r="D80" s="4"/>
      <c r="E80" s="4"/>
      <c r="F80" s="111"/>
      <c r="G80" s="112"/>
      <c r="H80" s="112"/>
      <c r="I80" s="112"/>
      <c r="J80" s="112"/>
      <c r="K80" s="112"/>
      <c r="L80" s="112"/>
      <c r="M80" s="112"/>
      <c r="N80" s="3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</row>
    <row r="81" ht="12.75" customHeight="1">
      <c r="A81" s="4"/>
      <c r="B81" s="4"/>
      <c r="C81" s="110"/>
      <c r="D81" s="4"/>
      <c r="E81" s="4"/>
      <c r="F81" s="111"/>
      <c r="G81" s="112"/>
      <c r="H81" s="112"/>
      <c r="I81" s="112"/>
      <c r="J81" s="112"/>
      <c r="K81" s="112"/>
      <c r="L81" s="112"/>
      <c r="M81" s="112"/>
      <c r="N81" s="3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</row>
    <row r="82" ht="12.75" customHeight="1">
      <c r="A82" s="4"/>
      <c r="B82" s="4"/>
      <c r="C82" s="110"/>
      <c r="D82" s="4"/>
      <c r="E82" s="4"/>
      <c r="F82" s="111"/>
      <c r="G82" s="112"/>
      <c r="H82" s="112"/>
      <c r="I82" s="112"/>
      <c r="J82" s="112"/>
      <c r="K82" s="112"/>
      <c r="L82" s="112"/>
      <c r="M82" s="112"/>
      <c r="N82" s="3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</row>
    <row r="83" ht="12.75" customHeight="1">
      <c r="A83" s="4"/>
      <c r="B83" s="4"/>
      <c r="C83" s="110"/>
      <c r="D83" s="4"/>
      <c r="E83" s="4"/>
      <c r="F83" s="111"/>
      <c r="G83" s="112"/>
      <c r="H83" s="112"/>
      <c r="I83" s="112"/>
      <c r="J83" s="112"/>
      <c r="K83" s="112"/>
      <c r="L83" s="112"/>
      <c r="M83" s="112"/>
      <c r="N83" s="3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</row>
    <row r="84" ht="12.75" customHeight="1">
      <c r="A84" s="4"/>
      <c r="B84" s="4"/>
      <c r="C84" s="110"/>
      <c r="D84" s="4"/>
      <c r="E84" s="4"/>
      <c r="F84" s="111"/>
      <c r="G84" s="112"/>
      <c r="H84" s="112"/>
      <c r="I84" s="112"/>
      <c r="J84" s="112"/>
      <c r="K84" s="112"/>
      <c r="L84" s="112"/>
      <c r="M84" s="112"/>
      <c r="N84" s="3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</row>
    <row r="85" ht="12.75" customHeight="1">
      <c r="A85" s="4"/>
      <c r="B85" s="4"/>
      <c r="C85" s="110"/>
      <c r="D85" s="4"/>
      <c r="E85" s="4"/>
      <c r="F85" s="111"/>
      <c r="G85" s="112"/>
      <c r="H85" s="112"/>
      <c r="I85" s="112"/>
      <c r="J85" s="112"/>
      <c r="K85" s="112"/>
      <c r="L85" s="112"/>
      <c r="M85" s="112"/>
      <c r="N85" s="3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</row>
    <row r="86" ht="12.75" customHeight="1">
      <c r="A86" s="4"/>
      <c r="B86" s="4"/>
      <c r="C86" s="110"/>
      <c r="D86" s="4"/>
      <c r="E86" s="4"/>
      <c r="F86" s="111"/>
      <c r="G86" s="112"/>
      <c r="H86" s="112"/>
      <c r="I86" s="112"/>
      <c r="J86" s="112"/>
      <c r="K86" s="112"/>
      <c r="L86" s="112"/>
      <c r="M86" s="112"/>
      <c r="N86" s="3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</row>
    <row r="87" ht="12.75" customHeight="1">
      <c r="A87" s="4"/>
      <c r="B87" s="4"/>
      <c r="C87" s="110"/>
      <c r="D87" s="4"/>
      <c r="E87" s="4"/>
      <c r="F87" s="111"/>
      <c r="G87" s="112"/>
      <c r="H87" s="112"/>
      <c r="I87" s="112"/>
      <c r="J87" s="112"/>
      <c r="K87" s="112"/>
      <c r="L87" s="112"/>
      <c r="M87" s="112"/>
      <c r="N87" s="3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</row>
    <row r="88" ht="12.75" customHeight="1">
      <c r="A88" s="4"/>
      <c r="B88" s="4"/>
      <c r="C88" s="110"/>
      <c r="D88" s="4"/>
      <c r="E88" s="4"/>
      <c r="F88" s="111"/>
      <c r="G88" s="112"/>
      <c r="H88" s="112"/>
      <c r="I88" s="112"/>
      <c r="J88" s="112"/>
      <c r="K88" s="112"/>
      <c r="L88" s="112"/>
      <c r="M88" s="112"/>
      <c r="N88" s="3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</row>
    <row r="89" ht="12.75" customHeight="1">
      <c r="A89" s="4"/>
      <c r="B89" s="4"/>
      <c r="C89" s="110"/>
      <c r="D89" s="4"/>
      <c r="E89" s="4"/>
      <c r="F89" s="111"/>
      <c r="G89" s="112"/>
      <c r="H89" s="112"/>
      <c r="I89" s="112"/>
      <c r="J89" s="112"/>
      <c r="K89" s="112"/>
      <c r="L89" s="112"/>
      <c r="M89" s="112"/>
      <c r="N89" s="3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</row>
    <row r="90" ht="12.75" customHeight="1">
      <c r="A90" s="4"/>
      <c r="B90" s="4"/>
      <c r="C90" s="110"/>
      <c r="D90" s="4"/>
      <c r="E90" s="4"/>
      <c r="F90" s="111"/>
      <c r="G90" s="112"/>
      <c r="H90" s="112"/>
      <c r="I90" s="112"/>
      <c r="J90" s="112"/>
      <c r="K90" s="112"/>
      <c r="L90" s="112"/>
      <c r="M90" s="112"/>
      <c r="N90" s="3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</row>
    <row r="91" ht="12.75" customHeight="1">
      <c r="A91" s="4"/>
      <c r="B91" s="4"/>
      <c r="C91" s="110"/>
      <c r="D91" s="4"/>
      <c r="E91" s="4"/>
      <c r="F91" s="111"/>
      <c r="G91" s="112"/>
      <c r="H91" s="112"/>
      <c r="I91" s="112"/>
      <c r="J91" s="112"/>
      <c r="K91" s="112"/>
      <c r="L91" s="112"/>
      <c r="M91" s="112"/>
      <c r="N91" s="3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</row>
    <row r="92" ht="12.75" customHeight="1">
      <c r="A92" s="4"/>
      <c r="B92" s="4"/>
      <c r="C92" s="110"/>
      <c r="D92" s="4"/>
      <c r="E92" s="4"/>
      <c r="F92" s="111"/>
      <c r="G92" s="112"/>
      <c r="H92" s="112"/>
      <c r="I92" s="112"/>
      <c r="J92" s="112"/>
      <c r="K92" s="112"/>
      <c r="L92" s="112"/>
      <c r="M92" s="112"/>
      <c r="N92" s="3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</row>
    <row r="93" ht="12.75" customHeight="1">
      <c r="A93" s="4"/>
      <c r="B93" s="4"/>
      <c r="C93" s="110"/>
      <c r="D93" s="4"/>
      <c r="E93" s="4"/>
      <c r="F93" s="111"/>
      <c r="G93" s="112"/>
      <c r="H93" s="112"/>
      <c r="I93" s="112"/>
      <c r="J93" s="112"/>
      <c r="K93" s="112"/>
      <c r="L93" s="112"/>
      <c r="M93" s="112"/>
      <c r="N93" s="3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</row>
    <row r="94" ht="12.75" customHeight="1">
      <c r="A94" s="4"/>
      <c r="B94" s="4"/>
      <c r="C94" s="110"/>
      <c r="D94" s="4"/>
      <c r="E94" s="4"/>
      <c r="F94" s="111"/>
      <c r="G94" s="112"/>
      <c r="H94" s="112"/>
      <c r="I94" s="112"/>
      <c r="J94" s="112"/>
      <c r="K94" s="112"/>
      <c r="L94" s="112"/>
      <c r="M94" s="112"/>
      <c r="N94" s="3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</row>
    <row r="95" ht="12.75" customHeight="1">
      <c r="A95" s="4"/>
      <c r="B95" s="4"/>
      <c r="C95" s="110"/>
      <c r="D95" s="4"/>
      <c r="E95" s="4"/>
      <c r="F95" s="111"/>
      <c r="G95" s="112"/>
      <c r="H95" s="112"/>
      <c r="I95" s="112"/>
      <c r="J95" s="112"/>
      <c r="K95" s="112"/>
      <c r="L95" s="112"/>
      <c r="M95" s="112"/>
      <c r="N95" s="3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</row>
    <row r="96" ht="12.75" customHeight="1">
      <c r="A96" s="4"/>
      <c r="B96" s="4"/>
      <c r="C96" s="110"/>
      <c r="D96" s="4"/>
      <c r="E96" s="4"/>
      <c r="F96" s="111"/>
      <c r="G96" s="112"/>
      <c r="H96" s="112"/>
      <c r="I96" s="112"/>
      <c r="J96" s="112"/>
      <c r="K96" s="112"/>
      <c r="L96" s="112"/>
      <c r="M96" s="112"/>
      <c r="N96" s="3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</row>
    <row r="97" ht="12.75" customHeight="1">
      <c r="A97" s="4"/>
      <c r="B97" s="4"/>
      <c r="C97" s="110"/>
      <c r="D97" s="4"/>
      <c r="E97" s="4"/>
      <c r="F97" s="111"/>
      <c r="G97" s="112"/>
      <c r="H97" s="112"/>
      <c r="I97" s="112"/>
      <c r="J97" s="112"/>
      <c r="K97" s="112"/>
      <c r="L97" s="112"/>
      <c r="M97" s="112"/>
      <c r="N97" s="3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</row>
    <row r="98" ht="12.75" customHeight="1">
      <c r="A98" s="4"/>
      <c r="B98" s="4"/>
      <c r="C98" s="110"/>
      <c r="D98" s="4"/>
      <c r="E98" s="4"/>
      <c r="F98" s="111"/>
      <c r="G98" s="112"/>
      <c r="H98" s="112"/>
      <c r="I98" s="112"/>
      <c r="J98" s="112"/>
      <c r="K98" s="112"/>
      <c r="L98" s="112"/>
      <c r="M98" s="112"/>
      <c r="N98" s="3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</row>
    <row r="99" ht="12.75" customHeight="1">
      <c r="A99" s="4"/>
      <c r="B99" s="4"/>
      <c r="C99" s="110"/>
      <c r="D99" s="4"/>
      <c r="E99" s="4"/>
      <c r="F99" s="111"/>
      <c r="G99" s="112"/>
      <c r="H99" s="112"/>
      <c r="I99" s="112"/>
      <c r="J99" s="112"/>
      <c r="K99" s="112"/>
      <c r="L99" s="112"/>
      <c r="M99" s="112"/>
      <c r="N99" s="3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</row>
    <row r="100" ht="12.75" customHeight="1">
      <c r="A100" s="4"/>
      <c r="B100" s="4"/>
      <c r="C100" s="110"/>
      <c r="D100" s="4"/>
      <c r="E100" s="4"/>
      <c r="F100" s="111"/>
      <c r="G100" s="112"/>
      <c r="H100" s="112"/>
      <c r="I100" s="112"/>
      <c r="J100" s="112"/>
      <c r="K100" s="112"/>
      <c r="L100" s="112"/>
      <c r="M100" s="112"/>
      <c r="N100" s="3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</row>
    <row r="101" ht="12.75" customHeight="1">
      <c r="A101" s="4"/>
      <c r="B101" s="4"/>
      <c r="C101" s="110"/>
      <c r="D101" s="4"/>
      <c r="E101" s="4"/>
      <c r="F101" s="111"/>
      <c r="G101" s="112"/>
      <c r="H101" s="112"/>
      <c r="I101" s="112"/>
      <c r="J101" s="112"/>
      <c r="K101" s="112"/>
      <c r="L101" s="112"/>
      <c r="M101" s="112"/>
      <c r="N101" s="3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</row>
    <row r="102" ht="12.75" customHeight="1">
      <c r="A102" s="4"/>
      <c r="B102" s="4"/>
      <c r="C102" s="110"/>
      <c r="D102" s="4"/>
      <c r="E102" s="4"/>
      <c r="F102" s="111"/>
      <c r="G102" s="112"/>
      <c r="H102" s="112"/>
      <c r="I102" s="112"/>
      <c r="J102" s="112"/>
      <c r="K102" s="112"/>
      <c r="L102" s="112"/>
      <c r="M102" s="112"/>
      <c r="N102" s="3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</row>
    <row r="103" ht="12.75" customHeight="1">
      <c r="A103" s="4"/>
      <c r="B103" s="4"/>
      <c r="C103" s="110"/>
      <c r="D103" s="4"/>
      <c r="E103" s="4"/>
      <c r="F103" s="111"/>
      <c r="G103" s="112"/>
      <c r="H103" s="112"/>
      <c r="I103" s="112"/>
      <c r="J103" s="112"/>
      <c r="K103" s="112"/>
      <c r="L103" s="112"/>
      <c r="M103" s="112"/>
      <c r="N103" s="3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</row>
    <row r="104" ht="12.75" customHeight="1">
      <c r="A104" s="4"/>
      <c r="B104" s="4"/>
      <c r="C104" s="110"/>
      <c r="D104" s="4"/>
      <c r="E104" s="4"/>
      <c r="F104" s="111"/>
      <c r="G104" s="112"/>
      <c r="H104" s="112"/>
      <c r="I104" s="112"/>
      <c r="J104" s="112"/>
      <c r="K104" s="112"/>
      <c r="L104" s="112"/>
      <c r="M104" s="112"/>
      <c r="N104" s="3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</row>
    <row r="105" ht="12.75" customHeight="1">
      <c r="A105" s="4"/>
      <c r="B105" s="4"/>
      <c r="C105" s="110"/>
      <c r="D105" s="4"/>
      <c r="E105" s="4"/>
      <c r="F105" s="111"/>
      <c r="G105" s="112"/>
      <c r="H105" s="112"/>
      <c r="I105" s="112"/>
      <c r="J105" s="112"/>
      <c r="K105" s="112"/>
      <c r="L105" s="112"/>
      <c r="M105" s="112"/>
      <c r="N105" s="3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</row>
    <row r="106" ht="12.75" customHeight="1">
      <c r="A106" s="4"/>
      <c r="B106" s="4"/>
      <c r="C106" s="110"/>
      <c r="D106" s="4"/>
      <c r="E106" s="4"/>
      <c r="F106" s="111"/>
      <c r="G106" s="112"/>
      <c r="H106" s="112"/>
      <c r="I106" s="112"/>
      <c r="J106" s="112"/>
      <c r="K106" s="112"/>
      <c r="L106" s="112"/>
      <c r="M106" s="112"/>
      <c r="N106" s="3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</row>
    <row r="107" ht="12.75" customHeight="1">
      <c r="A107" s="4"/>
      <c r="B107" s="4"/>
      <c r="C107" s="110"/>
      <c r="D107" s="4"/>
      <c r="E107" s="4"/>
      <c r="F107" s="111"/>
      <c r="G107" s="112"/>
      <c r="H107" s="112"/>
      <c r="I107" s="112"/>
      <c r="J107" s="112"/>
      <c r="K107" s="112"/>
      <c r="L107" s="112"/>
      <c r="M107" s="112"/>
      <c r="N107" s="3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</row>
    <row r="108" ht="12.75" customHeight="1">
      <c r="A108" s="4"/>
      <c r="B108" s="4"/>
      <c r="C108" s="110"/>
      <c r="D108" s="4"/>
      <c r="E108" s="4"/>
      <c r="F108" s="111"/>
      <c r="G108" s="112"/>
      <c r="H108" s="112"/>
      <c r="I108" s="112"/>
      <c r="J108" s="112"/>
      <c r="K108" s="112"/>
      <c r="L108" s="112"/>
      <c r="M108" s="112"/>
      <c r="N108" s="3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</row>
    <row r="109" ht="12.75" customHeight="1">
      <c r="A109" s="4"/>
      <c r="B109" s="4"/>
      <c r="C109" s="110"/>
      <c r="D109" s="4"/>
      <c r="E109" s="4"/>
      <c r="F109" s="111"/>
      <c r="G109" s="112"/>
      <c r="H109" s="112"/>
      <c r="I109" s="112"/>
      <c r="J109" s="112"/>
      <c r="K109" s="112"/>
      <c r="L109" s="112"/>
      <c r="M109" s="112"/>
      <c r="N109" s="3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</row>
    <row r="110" ht="12.75" customHeight="1">
      <c r="A110" s="4"/>
      <c r="B110" s="4"/>
      <c r="C110" s="110"/>
      <c r="D110" s="4"/>
      <c r="E110" s="4"/>
      <c r="F110" s="111"/>
      <c r="G110" s="112"/>
      <c r="H110" s="112"/>
      <c r="I110" s="112"/>
      <c r="J110" s="112"/>
      <c r="K110" s="112"/>
      <c r="L110" s="112"/>
      <c r="M110" s="112"/>
      <c r="N110" s="3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</row>
    <row r="111" ht="12.75" customHeight="1">
      <c r="A111" s="4"/>
      <c r="B111" s="4"/>
      <c r="C111" s="110"/>
      <c r="D111" s="4"/>
      <c r="E111" s="4"/>
      <c r="F111" s="111"/>
      <c r="G111" s="112"/>
      <c r="H111" s="112"/>
      <c r="I111" s="112"/>
      <c r="J111" s="112"/>
      <c r="K111" s="112"/>
      <c r="L111" s="112"/>
      <c r="M111" s="112"/>
      <c r="N111" s="3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</row>
    <row r="112" ht="12.75" customHeight="1">
      <c r="A112" s="4"/>
      <c r="B112" s="4"/>
      <c r="C112" s="110"/>
      <c r="D112" s="4"/>
      <c r="E112" s="4"/>
      <c r="F112" s="111"/>
      <c r="G112" s="112"/>
      <c r="H112" s="112"/>
      <c r="I112" s="112"/>
      <c r="J112" s="112"/>
      <c r="K112" s="112"/>
      <c r="L112" s="112"/>
      <c r="M112" s="112"/>
      <c r="N112" s="3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</row>
    <row r="113" ht="12.75" customHeight="1">
      <c r="A113" s="4"/>
      <c r="B113" s="4"/>
      <c r="C113" s="110"/>
      <c r="D113" s="4"/>
      <c r="E113" s="4"/>
      <c r="F113" s="111"/>
      <c r="G113" s="112"/>
      <c r="H113" s="112"/>
      <c r="I113" s="112"/>
      <c r="J113" s="112"/>
      <c r="K113" s="112"/>
      <c r="L113" s="112"/>
      <c r="M113" s="112"/>
      <c r="N113" s="3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</row>
    <row r="114" ht="12.75" customHeight="1">
      <c r="A114" s="4"/>
      <c r="B114" s="4"/>
      <c r="C114" s="110"/>
      <c r="D114" s="4"/>
      <c r="E114" s="4"/>
      <c r="F114" s="111"/>
      <c r="G114" s="112"/>
      <c r="H114" s="112"/>
      <c r="I114" s="112"/>
      <c r="J114" s="112"/>
      <c r="K114" s="112"/>
      <c r="L114" s="112"/>
      <c r="M114" s="112"/>
      <c r="N114" s="3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</row>
    <row r="115" ht="12.75" customHeight="1">
      <c r="A115" s="4"/>
      <c r="B115" s="4"/>
      <c r="C115" s="110"/>
      <c r="D115" s="4"/>
      <c r="E115" s="4"/>
      <c r="F115" s="111"/>
      <c r="G115" s="112"/>
      <c r="H115" s="112"/>
      <c r="I115" s="112"/>
      <c r="J115" s="112"/>
      <c r="K115" s="112"/>
      <c r="L115" s="112"/>
      <c r="M115" s="112"/>
      <c r="N115" s="3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</row>
    <row r="116" ht="12.75" customHeight="1">
      <c r="A116" s="4"/>
      <c r="B116" s="4"/>
      <c r="C116" s="110"/>
      <c r="D116" s="4"/>
      <c r="E116" s="4"/>
      <c r="F116" s="111"/>
      <c r="G116" s="112"/>
      <c r="H116" s="112"/>
      <c r="I116" s="112"/>
      <c r="J116" s="112"/>
      <c r="K116" s="112"/>
      <c r="L116" s="112"/>
      <c r="M116" s="112"/>
      <c r="N116" s="3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</row>
    <row r="117" ht="12.75" customHeight="1">
      <c r="A117" s="4"/>
      <c r="B117" s="4"/>
      <c r="C117" s="110"/>
      <c r="D117" s="4"/>
      <c r="E117" s="4"/>
      <c r="F117" s="111"/>
      <c r="G117" s="112"/>
      <c r="H117" s="112"/>
      <c r="I117" s="112"/>
      <c r="J117" s="112"/>
      <c r="K117" s="112"/>
      <c r="L117" s="112"/>
      <c r="M117" s="112"/>
      <c r="N117" s="3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</row>
    <row r="118" ht="12.75" customHeight="1">
      <c r="A118" s="4"/>
      <c r="B118" s="4"/>
      <c r="C118" s="110"/>
      <c r="D118" s="4"/>
      <c r="E118" s="4"/>
      <c r="F118" s="111"/>
      <c r="G118" s="112"/>
      <c r="H118" s="112"/>
      <c r="I118" s="112"/>
      <c r="J118" s="112"/>
      <c r="K118" s="112"/>
      <c r="L118" s="112"/>
      <c r="M118" s="112"/>
      <c r="N118" s="3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</row>
    <row r="119" ht="12.75" customHeight="1">
      <c r="A119" s="4"/>
      <c r="B119" s="4"/>
      <c r="C119" s="110"/>
      <c r="D119" s="4"/>
      <c r="E119" s="4"/>
      <c r="F119" s="111"/>
      <c r="G119" s="112"/>
      <c r="H119" s="112"/>
      <c r="I119" s="112"/>
      <c r="J119" s="112"/>
      <c r="K119" s="112"/>
      <c r="L119" s="112"/>
      <c r="M119" s="112"/>
      <c r="N119" s="3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</row>
    <row r="120" ht="12.75" customHeight="1">
      <c r="A120" s="4"/>
      <c r="B120" s="4"/>
      <c r="C120" s="110"/>
      <c r="D120" s="4"/>
      <c r="E120" s="4"/>
      <c r="F120" s="111"/>
      <c r="G120" s="112"/>
      <c r="H120" s="112"/>
      <c r="I120" s="112"/>
      <c r="J120" s="112"/>
      <c r="K120" s="112"/>
      <c r="L120" s="112"/>
      <c r="M120" s="112"/>
      <c r="N120" s="3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</row>
    <row r="121" ht="12.75" customHeight="1">
      <c r="A121" s="4"/>
      <c r="B121" s="4"/>
      <c r="C121" s="110"/>
      <c r="D121" s="4"/>
      <c r="E121" s="4"/>
      <c r="F121" s="111"/>
      <c r="G121" s="112"/>
      <c r="H121" s="112"/>
      <c r="I121" s="112"/>
      <c r="J121" s="112"/>
      <c r="K121" s="112"/>
      <c r="L121" s="112"/>
      <c r="M121" s="112"/>
      <c r="N121" s="3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</row>
    <row r="122" ht="12.75" customHeight="1">
      <c r="A122" s="4"/>
      <c r="B122" s="4"/>
      <c r="C122" s="110"/>
      <c r="D122" s="4"/>
      <c r="E122" s="4"/>
      <c r="F122" s="111"/>
      <c r="G122" s="112"/>
      <c r="H122" s="112"/>
      <c r="I122" s="112"/>
      <c r="J122" s="112"/>
      <c r="K122" s="112"/>
      <c r="L122" s="112"/>
      <c r="M122" s="112"/>
      <c r="N122" s="3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</row>
    <row r="123" ht="12.75" customHeight="1">
      <c r="A123" s="4"/>
      <c r="B123" s="4"/>
      <c r="C123" s="110"/>
      <c r="D123" s="4"/>
      <c r="E123" s="4"/>
      <c r="F123" s="111"/>
      <c r="G123" s="112"/>
      <c r="H123" s="112"/>
      <c r="I123" s="112"/>
      <c r="J123" s="112"/>
      <c r="K123" s="112"/>
      <c r="L123" s="112"/>
      <c r="M123" s="112"/>
      <c r="N123" s="3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</row>
    <row r="124" ht="12.75" customHeight="1">
      <c r="A124" s="4"/>
      <c r="B124" s="4"/>
      <c r="C124" s="110"/>
      <c r="D124" s="4"/>
      <c r="E124" s="4"/>
      <c r="F124" s="111"/>
      <c r="G124" s="112"/>
      <c r="H124" s="112"/>
      <c r="I124" s="112"/>
      <c r="J124" s="112"/>
      <c r="K124" s="112"/>
      <c r="L124" s="112"/>
      <c r="M124" s="112"/>
      <c r="N124" s="3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</row>
    <row r="125" ht="12.75" customHeight="1">
      <c r="A125" s="4"/>
      <c r="B125" s="4"/>
      <c r="C125" s="110"/>
      <c r="D125" s="4"/>
      <c r="E125" s="4"/>
      <c r="F125" s="111"/>
      <c r="G125" s="112"/>
      <c r="H125" s="112"/>
      <c r="I125" s="112"/>
      <c r="J125" s="112"/>
      <c r="K125" s="112"/>
      <c r="L125" s="112"/>
      <c r="M125" s="112"/>
      <c r="N125" s="3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</row>
    <row r="126" ht="12.75" customHeight="1">
      <c r="A126" s="4"/>
      <c r="B126" s="4"/>
      <c r="C126" s="110"/>
      <c r="D126" s="4"/>
      <c r="E126" s="4"/>
      <c r="F126" s="111"/>
      <c r="G126" s="112"/>
      <c r="H126" s="112"/>
      <c r="I126" s="112"/>
      <c r="J126" s="112"/>
      <c r="K126" s="112"/>
      <c r="L126" s="112"/>
      <c r="M126" s="112"/>
      <c r="N126" s="3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</row>
    <row r="127" ht="12.75" customHeight="1">
      <c r="A127" s="4"/>
      <c r="B127" s="4"/>
      <c r="C127" s="110"/>
      <c r="D127" s="4"/>
      <c r="E127" s="4"/>
      <c r="F127" s="111"/>
      <c r="G127" s="112"/>
      <c r="H127" s="112"/>
      <c r="I127" s="112"/>
      <c r="J127" s="112"/>
      <c r="K127" s="112"/>
      <c r="L127" s="112"/>
      <c r="M127" s="112"/>
      <c r="N127" s="3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</row>
    <row r="128" ht="12.75" customHeight="1">
      <c r="A128" s="4"/>
      <c r="B128" s="4"/>
      <c r="C128" s="110"/>
      <c r="D128" s="4"/>
      <c r="E128" s="4"/>
      <c r="F128" s="111"/>
      <c r="G128" s="112"/>
      <c r="H128" s="112"/>
      <c r="I128" s="112"/>
      <c r="J128" s="112"/>
      <c r="K128" s="112"/>
      <c r="L128" s="112"/>
      <c r="M128" s="112"/>
      <c r="N128" s="3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</row>
    <row r="129" ht="12.75" customHeight="1">
      <c r="A129" s="4"/>
      <c r="B129" s="4"/>
      <c r="C129" s="110"/>
      <c r="D129" s="4"/>
      <c r="E129" s="4"/>
      <c r="F129" s="111"/>
      <c r="G129" s="112"/>
      <c r="H129" s="112"/>
      <c r="I129" s="112"/>
      <c r="J129" s="112"/>
      <c r="K129" s="112"/>
      <c r="L129" s="112"/>
      <c r="M129" s="112"/>
      <c r="N129" s="3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</row>
    <row r="130" ht="12.75" customHeight="1">
      <c r="A130" s="4"/>
      <c r="B130" s="4"/>
      <c r="C130" s="110"/>
      <c r="D130" s="4"/>
      <c r="E130" s="4"/>
      <c r="F130" s="111"/>
      <c r="G130" s="112"/>
      <c r="H130" s="112"/>
      <c r="I130" s="112"/>
      <c r="J130" s="112"/>
      <c r="K130" s="112"/>
      <c r="L130" s="112"/>
      <c r="M130" s="112"/>
      <c r="N130" s="3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</row>
    <row r="131" ht="12.75" customHeight="1">
      <c r="A131" s="4"/>
      <c r="B131" s="4"/>
      <c r="C131" s="110"/>
      <c r="D131" s="4"/>
      <c r="E131" s="4"/>
      <c r="F131" s="111"/>
      <c r="G131" s="112"/>
      <c r="H131" s="112"/>
      <c r="I131" s="112"/>
      <c r="J131" s="112"/>
      <c r="K131" s="112"/>
      <c r="L131" s="112"/>
      <c r="M131" s="112"/>
      <c r="N131" s="3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</row>
    <row r="132" ht="12.75" customHeight="1">
      <c r="A132" s="4"/>
      <c r="B132" s="4"/>
      <c r="C132" s="110"/>
      <c r="D132" s="4"/>
      <c r="E132" s="4"/>
      <c r="F132" s="111"/>
      <c r="G132" s="112"/>
      <c r="H132" s="112"/>
      <c r="I132" s="112"/>
      <c r="J132" s="112"/>
      <c r="K132" s="112"/>
      <c r="L132" s="112"/>
      <c r="M132" s="112"/>
      <c r="N132" s="3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</row>
    <row r="133" ht="12.75" customHeight="1">
      <c r="A133" s="4"/>
      <c r="B133" s="4"/>
      <c r="C133" s="110"/>
      <c r="D133" s="4"/>
      <c r="E133" s="4"/>
      <c r="F133" s="111"/>
      <c r="G133" s="112"/>
      <c r="H133" s="112"/>
      <c r="I133" s="112"/>
      <c r="J133" s="112"/>
      <c r="K133" s="112"/>
      <c r="L133" s="112"/>
      <c r="M133" s="112"/>
      <c r="N133" s="3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</row>
    <row r="134" ht="12.75" customHeight="1">
      <c r="A134" s="4"/>
      <c r="B134" s="4"/>
      <c r="C134" s="110"/>
      <c r="D134" s="4"/>
      <c r="E134" s="4"/>
      <c r="F134" s="111"/>
      <c r="G134" s="112"/>
      <c r="H134" s="112"/>
      <c r="I134" s="112"/>
      <c r="J134" s="112"/>
      <c r="K134" s="112"/>
      <c r="L134" s="112"/>
      <c r="M134" s="112"/>
      <c r="N134" s="3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</row>
    <row r="135" ht="12.75" customHeight="1">
      <c r="A135" s="4"/>
      <c r="B135" s="4"/>
      <c r="C135" s="110"/>
      <c r="D135" s="4"/>
      <c r="E135" s="4"/>
      <c r="F135" s="111"/>
      <c r="G135" s="112"/>
      <c r="H135" s="112"/>
      <c r="I135" s="112"/>
      <c r="J135" s="112"/>
      <c r="K135" s="112"/>
      <c r="L135" s="112"/>
      <c r="M135" s="112"/>
      <c r="N135" s="3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</row>
    <row r="136" ht="12.75" customHeight="1">
      <c r="A136" s="4"/>
      <c r="B136" s="4"/>
      <c r="C136" s="110"/>
      <c r="D136" s="4"/>
      <c r="E136" s="4"/>
      <c r="F136" s="111"/>
      <c r="G136" s="112"/>
      <c r="H136" s="112"/>
      <c r="I136" s="112"/>
      <c r="J136" s="112"/>
      <c r="K136" s="112"/>
      <c r="L136" s="112"/>
      <c r="M136" s="112"/>
      <c r="N136" s="3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</row>
    <row r="137" ht="12.75" customHeight="1">
      <c r="A137" s="4"/>
      <c r="B137" s="4"/>
      <c r="C137" s="110"/>
      <c r="D137" s="4"/>
      <c r="E137" s="4"/>
      <c r="F137" s="111"/>
      <c r="G137" s="112"/>
      <c r="H137" s="112"/>
      <c r="I137" s="112"/>
      <c r="J137" s="112"/>
      <c r="K137" s="112"/>
      <c r="L137" s="112"/>
      <c r="M137" s="112"/>
      <c r="N137" s="3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</row>
    <row r="138" ht="12.75" customHeight="1">
      <c r="A138" s="4"/>
      <c r="B138" s="4"/>
      <c r="C138" s="110"/>
      <c r="D138" s="4"/>
      <c r="E138" s="4"/>
      <c r="F138" s="111"/>
      <c r="G138" s="112"/>
      <c r="H138" s="112"/>
      <c r="I138" s="112"/>
      <c r="J138" s="112"/>
      <c r="K138" s="112"/>
      <c r="L138" s="112"/>
      <c r="M138" s="112"/>
      <c r="N138" s="3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</row>
    <row r="139" ht="12.75" customHeight="1">
      <c r="A139" s="4"/>
      <c r="B139" s="4"/>
      <c r="C139" s="110"/>
      <c r="D139" s="4"/>
      <c r="E139" s="4"/>
      <c r="F139" s="111"/>
      <c r="G139" s="112"/>
      <c r="H139" s="112"/>
      <c r="I139" s="112"/>
      <c r="J139" s="112"/>
      <c r="K139" s="112"/>
      <c r="L139" s="112"/>
      <c r="M139" s="112"/>
      <c r="N139" s="3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</row>
    <row r="140" ht="12.75" customHeight="1">
      <c r="A140" s="4"/>
      <c r="B140" s="4"/>
      <c r="C140" s="110"/>
      <c r="D140" s="4"/>
      <c r="E140" s="4"/>
      <c r="F140" s="111"/>
      <c r="G140" s="112"/>
      <c r="H140" s="112"/>
      <c r="I140" s="112"/>
      <c r="J140" s="112"/>
      <c r="K140" s="112"/>
      <c r="L140" s="112"/>
      <c r="M140" s="112"/>
      <c r="N140" s="3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</row>
    <row r="141" ht="12.75" customHeight="1">
      <c r="A141" s="4"/>
      <c r="B141" s="4"/>
      <c r="C141" s="110"/>
      <c r="D141" s="4"/>
      <c r="E141" s="4"/>
      <c r="F141" s="111"/>
      <c r="G141" s="112"/>
      <c r="H141" s="112"/>
      <c r="I141" s="112"/>
      <c r="J141" s="112"/>
      <c r="K141" s="112"/>
      <c r="L141" s="112"/>
      <c r="M141" s="112"/>
      <c r="N141" s="3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</row>
    <row r="142" ht="12.75" customHeight="1">
      <c r="A142" s="4"/>
      <c r="B142" s="4"/>
      <c r="C142" s="110"/>
      <c r="D142" s="4"/>
      <c r="E142" s="4"/>
      <c r="F142" s="111"/>
      <c r="G142" s="112"/>
      <c r="H142" s="112"/>
      <c r="I142" s="112"/>
      <c r="J142" s="112"/>
      <c r="K142" s="112"/>
      <c r="L142" s="112"/>
      <c r="M142" s="112"/>
      <c r="N142" s="3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</row>
    <row r="143" ht="12.75" customHeight="1">
      <c r="A143" s="4"/>
      <c r="B143" s="4"/>
      <c r="C143" s="110"/>
      <c r="D143" s="4"/>
      <c r="E143" s="4"/>
      <c r="F143" s="111"/>
      <c r="G143" s="112"/>
      <c r="H143" s="112"/>
      <c r="I143" s="112"/>
      <c r="J143" s="112"/>
      <c r="K143" s="112"/>
      <c r="L143" s="112"/>
      <c r="M143" s="112"/>
      <c r="N143" s="3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</row>
    <row r="144" ht="12.75" customHeight="1">
      <c r="A144" s="4"/>
      <c r="B144" s="4"/>
      <c r="C144" s="110"/>
      <c r="D144" s="4"/>
      <c r="E144" s="4"/>
      <c r="F144" s="111"/>
      <c r="G144" s="112"/>
      <c r="H144" s="112"/>
      <c r="I144" s="112"/>
      <c r="J144" s="112"/>
      <c r="K144" s="112"/>
      <c r="L144" s="112"/>
      <c r="M144" s="112"/>
      <c r="N144" s="3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</row>
    <row r="145" ht="12.75" customHeight="1">
      <c r="A145" s="4"/>
      <c r="B145" s="4"/>
      <c r="C145" s="110"/>
      <c r="D145" s="4"/>
      <c r="E145" s="4"/>
      <c r="F145" s="111"/>
      <c r="G145" s="112"/>
      <c r="H145" s="112"/>
      <c r="I145" s="112"/>
      <c r="J145" s="112"/>
      <c r="K145" s="112"/>
      <c r="L145" s="112"/>
      <c r="M145" s="112"/>
      <c r="N145" s="3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</row>
    <row r="146" ht="12.75" customHeight="1">
      <c r="A146" s="4"/>
      <c r="B146" s="4"/>
      <c r="C146" s="110"/>
      <c r="D146" s="4"/>
      <c r="E146" s="4"/>
      <c r="F146" s="111"/>
      <c r="G146" s="112"/>
      <c r="H146" s="112"/>
      <c r="I146" s="112"/>
      <c r="J146" s="112"/>
      <c r="K146" s="112"/>
      <c r="L146" s="112"/>
      <c r="M146" s="112"/>
      <c r="N146" s="3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</row>
    <row r="147" ht="12.75" customHeight="1">
      <c r="A147" s="4"/>
      <c r="B147" s="4"/>
      <c r="C147" s="110"/>
      <c r="D147" s="4"/>
      <c r="E147" s="4"/>
      <c r="F147" s="111"/>
      <c r="G147" s="112"/>
      <c r="H147" s="112"/>
      <c r="I147" s="112"/>
      <c r="J147" s="112"/>
      <c r="K147" s="112"/>
      <c r="L147" s="112"/>
      <c r="M147" s="112"/>
      <c r="N147" s="3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</row>
    <row r="148" ht="12.75" customHeight="1">
      <c r="A148" s="4"/>
      <c r="B148" s="4"/>
      <c r="C148" s="110"/>
      <c r="D148" s="4"/>
      <c r="E148" s="4"/>
      <c r="F148" s="111"/>
      <c r="G148" s="112"/>
      <c r="H148" s="112"/>
      <c r="I148" s="112"/>
      <c r="J148" s="112"/>
      <c r="K148" s="112"/>
      <c r="L148" s="112"/>
      <c r="M148" s="112"/>
      <c r="N148" s="3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</row>
    <row r="149" ht="12.75" customHeight="1">
      <c r="A149" s="4"/>
      <c r="B149" s="4"/>
      <c r="C149" s="110"/>
      <c r="D149" s="4"/>
      <c r="E149" s="4"/>
      <c r="F149" s="111"/>
      <c r="G149" s="112"/>
      <c r="H149" s="112"/>
      <c r="I149" s="112"/>
      <c r="J149" s="112"/>
      <c r="K149" s="112"/>
      <c r="L149" s="112"/>
      <c r="M149" s="112"/>
      <c r="N149" s="3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</row>
    <row r="150" ht="12.75" customHeight="1">
      <c r="A150" s="4"/>
      <c r="B150" s="4"/>
      <c r="C150" s="110"/>
      <c r="D150" s="4"/>
      <c r="E150" s="4"/>
      <c r="F150" s="111"/>
      <c r="G150" s="112"/>
      <c r="H150" s="112"/>
      <c r="I150" s="112"/>
      <c r="J150" s="112"/>
      <c r="K150" s="112"/>
      <c r="L150" s="112"/>
      <c r="M150" s="112"/>
      <c r="N150" s="3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</row>
    <row r="151" ht="12.75" customHeight="1">
      <c r="A151" s="4"/>
      <c r="B151" s="4"/>
      <c r="C151" s="110"/>
      <c r="D151" s="4"/>
      <c r="E151" s="4"/>
      <c r="F151" s="111"/>
      <c r="G151" s="112"/>
      <c r="H151" s="112"/>
      <c r="I151" s="112"/>
      <c r="J151" s="112"/>
      <c r="K151" s="112"/>
      <c r="L151" s="112"/>
      <c r="M151" s="112"/>
      <c r="N151" s="3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</row>
    <row r="152" ht="12.75" customHeight="1">
      <c r="A152" s="4"/>
      <c r="B152" s="4"/>
      <c r="C152" s="110"/>
      <c r="D152" s="4"/>
      <c r="E152" s="4"/>
      <c r="F152" s="111"/>
      <c r="G152" s="112"/>
      <c r="H152" s="112"/>
      <c r="I152" s="112"/>
      <c r="J152" s="112"/>
      <c r="K152" s="112"/>
      <c r="L152" s="112"/>
      <c r="M152" s="112"/>
      <c r="N152" s="3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</row>
    <row r="153" ht="12.75" customHeight="1">
      <c r="A153" s="4"/>
      <c r="B153" s="4"/>
      <c r="C153" s="110"/>
      <c r="D153" s="4"/>
      <c r="E153" s="4"/>
      <c r="F153" s="111"/>
      <c r="G153" s="112"/>
      <c r="H153" s="112"/>
      <c r="I153" s="112"/>
      <c r="J153" s="112"/>
      <c r="K153" s="112"/>
      <c r="L153" s="112"/>
      <c r="M153" s="112"/>
      <c r="N153" s="3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</row>
    <row r="154" ht="12.75" customHeight="1">
      <c r="A154" s="4"/>
      <c r="B154" s="4"/>
      <c r="C154" s="110"/>
      <c r="D154" s="4"/>
      <c r="E154" s="4"/>
      <c r="F154" s="111"/>
      <c r="G154" s="112"/>
      <c r="H154" s="112"/>
      <c r="I154" s="112"/>
      <c r="J154" s="112"/>
      <c r="K154" s="112"/>
      <c r="L154" s="112"/>
      <c r="M154" s="112"/>
      <c r="N154" s="3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</row>
    <row r="155" ht="12.75" customHeight="1">
      <c r="A155" s="4"/>
      <c r="B155" s="4"/>
      <c r="C155" s="110"/>
      <c r="D155" s="4"/>
      <c r="E155" s="4"/>
      <c r="F155" s="111"/>
      <c r="G155" s="112"/>
      <c r="H155" s="112"/>
      <c r="I155" s="112"/>
      <c r="J155" s="112"/>
      <c r="K155" s="112"/>
      <c r="L155" s="112"/>
      <c r="M155" s="112"/>
      <c r="N155" s="3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</row>
    <row r="156" ht="12.75" customHeight="1">
      <c r="A156" s="4"/>
      <c r="B156" s="4"/>
      <c r="C156" s="110"/>
      <c r="D156" s="4"/>
      <c r="E156" s="4"/>
      <c r="F156" s="111"/>
      <c r="G156" s="112"/>
      <c r="H156" s="112"/>
      <c r="I156" s="112"/>
      <c r="J156" s="112"/>
      <c r="K156" s="112"/>
      <c r="L156" s="112"/>
      <c r="M156" s="112"/>
      <c r="N156" s="3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</row>
    <row r="157" ht="12.75" customHeight="1">
      <c r="A157" s="4"/>
      <c r="B157" s="4"/>
      <c r="C157" s="110"/>
      <c r="D157" s="4"/>
      <c r="E157" s="4"/>
      <c r="F157" s="111"/>
      <c r="G157" s="112"/>
      <c r="H157" s="112"/>
      <c r="I157" s="112"/>
      <c r="J157" s="112"/>
      <c r="K157" s="112"/>
      <c r="L157" s="112"/>
      <c r="M157" s="112"/>
      <c r="N157" s="3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</row>
    <row r="158" ht="12.75" customHeight="1">
      <c r="A158" s="4"/>
      <c r="B158" s="4"/>
      <c r="C158" s="110"/>
      <c r="D158" s="4"/>
      <c r="E158" s="4"/>
      <c r="F158" s="111"/>
      <c r="G158" s="112"/>
      <c r="H158" s="112"/>
      <c r="I158" s="112"/>
      <c r="J158" s="112"/>
      <c r="K158" s="112"/>
      <c r="L158" s="112"/>
      <c r="M158" s="112"/>
      <c r="N158" s="3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</row>
    <row r="159" ht="12.75" customHeight="1">
      <c r="A159" s="4"/>
      <c r="B159" s="4"/>
      <c r="C159" s="110"/>
      <c r="D159" s="4"/>
      <c r="E159" s="4"/>
      <c r="F159" s="111"/>
      <c r="G159" s="112"/>
      <c r="H159" s="112"/>
      <c r="I159" s="112"/>
      <c r="J159" s="112"/>
      <c r="K159" s="112"/>
      <c r="L159" s="112"/>
      <c r="M159" s="112"/>
      <c r="N159" s="3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</row>
    <row r="160" ht="12.75" customHeight="1">
      <c r="A160" s="4"/>
      <c r="B160" s="4"/>
      <c r="C160" s="110"/>
      <c r="D160" s="4"/>
      <c r="E160" s="4"/>
      <c r="F160" s="111"/>
      <c r="G160" s="112"/>
      <c r="H160" s="112"/>
      <c r="I160" s="112"/>
      <c r="J160" s="112"/>
      <c r="K160" s="112"/>
      <c r="L160" s="112"/>
      <c r="M160" s="112"/>
      <c r="N160" s="3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</row>
    <row r="161" ht="12.75" customHeight="1">
      <c r="A161" s="4"/>
      <c r="B161" s="4"/>
      <c r="C161" s="110"/>
      <c r="D161" s="4"/>
      <c r="E161" s="4"/>
      <c r="F161" s="111"/>
      <c r="G161" s="112"/>
      <c r="H161" s="112"/>
      <c r="I161" s="112"/>
      <c r="J161" s="112"/>
      <c r="K161" s="112"/>
      <c r="L161" s="112"/>
      <c r="M161" s="112"/>
      <c r="N161" s="3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</row>
    <row r="162" ht="12.75" customHeight="1">
      <c r="A162" s="4"/>
      <c r="B162" s="4"/>
      <c r="C162" s="110"/>
      <c r="D162" s="4"/>
      <c r="E162" s="4"/>
      <c r="F162" s="111"/>
      <c r="G162" s="112"/>
      <c r="H162" s="112"/>
      <c r="I162" s="112"/>
      <c r="J162" s="112"/>
      <c r="K162" s="112"/>
      <c r="L162" s="112"/>
      <c r="M162" s="112"/>
      <c r="N162" s="3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</row>
    <row r="163" ht="12.75" customHeight="1">
      <c r="A163" s="4"/>
      <c r="B163" s="4"/>
      <c r="C163" s="110"/>
      <c r="D163" s="4"/>
      <c r="E163" s="4"/>
      <c r="F163" s="111"/>
      <c r="G163" s="112"/>
      <c r="H163" s="112"/>
      <c r="I163" s="112"/>
      <c r="J163" s="112"/>
      <c r="K163" s="112"/>
      <c r="L163" s="112"/>
      <c r="M163" s="112"/>
      <c r="N163" s="3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</row>
    <row r="164" ht="12.75" customHeight="1">
      <c r="A164" s="4"/>
      <c r="B164" s="4"/>
      <c r="C164" s="110"/>
      <c r="D164" s="4"/>
      <c r="E164" s="4"/>
      <c r="F164" s="111"/>
      <c r="G164" s="112"/>
      <c r="H164" s="112"/>
      <c r="I164" s="112"/>
      <c r="J164" s="112"/>
      <c r="K164" s="112"/>
      <c r="L164" s="112"/>
      <c r="M164" s="112"/>
      <c r="N164" s="3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</row>
    <row r="165" ht="12.75" customHeight="1">
      <c r="A165" s="4"/>
      <c r="B165" s="4"/>
      <c r="C165" s="110"/>
      <c r="D165" s="4"/>
      <c r="E165" s="4"/>
      <c r="F165" s="111"/>
      <c r="G165" s="112"/>
      <c r="H165" s="112"/>
      <c r="I165" s="112"/>
      <c r="J165" s="112"/>
      <c r="K165" s="112"/>
      <c r="L165" s="112"/>
      <c r="M165" s="112"/>
      <c r="N165" s="3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</row>
    <row r="166" ht="12.75" customHeight="1">
      <c r="A166" s="4"/>
      <c r="B166" s="4"/>
      <c r="C166" s="110"/>
      <c r="D166" s="4"/>
      <c r="E166" s="4"/>
      <c r="F166" s="111"/>
      <c r="G166" s="112"/>
      <c r="H166" s="112"/>
      <c r="I166" s="112"/>
      <c r="J166" s="112"/>
      <c r="K166" s="112"/>
      <c r="L166" s="112"/>
      <c r="M166" s="112"/>
      <c r="N166" s="3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</row>
    <row r="167" ht="12.75" customHeight="1">
      <c r="A167" s="4"/>
      <c r="B167" s="4"/>
      <c r="C167" s="110"/>
      <c r="D167" s="4"/>
      <c r="E167" s="4"/>
      <c r="F167" s="111"/>
      <c r="G167" s="112"/>
      <c r="H167" s="112"/>
      <c r="I167" s="112"/>
      <c r="J167" s="112"/>
      <c r="K167" s="112"/>
      <c r="L167" s="112"/>
      <c r="M167" s="112"/>
      <c r="N167" s="3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</row>
    <row r="168" ht="12.75" customHeight="1">
      <c r="A168" s="4"/>
      <c r="B168" s="4"/>
      <c r="C168" s="110"/>
      <c r="D168" s="4"/>
      <c r="E168" s="4"/>
      <c r="F168" s="111"/>
      <c r="G168" s="112"/>
      <c r="H168" s="112"/>
      <c r="I168" s="112"/>
      <c r="J168" s="112"/>
      <c r="K168" s="112"/>
      <c r="L168" s="112"/>
      <c r="M168" s="112"/>
      <c r="N168" s="3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</row>
    <row r="169" ht="12.75" customHeight="1">
      <c r="A169" s="4"/>
      <c r="B169" s="4"/>
      <c r="C169" s="110"/>
      <c r="D169" s="4"/>
      <c r="E169" s="4"/>
      <c r="F169" s="111"/>
      <c r="G169" s="112"/>
      <c r="H169" s="112"/>
      <c r="I169" s="112"/>
      <c r="J169" s="112"/>
      <c r="K169" s="112"/>
      <c r="L169" s="112"/>
      <c r="M169" s="112"/>
      <c r="N169" s="3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</row>
    <row r="170" ht="12.75" customHeight="1">
      <c r="A170" s="4"/>
      <c r="B170" s="4"/>
      <c r="C170" s="110"/>
      <c r="D170" s="4"/>
      <c r="E170" s="4"/>
      <c r="F170" s="111"/>
      <c r="G170" s="112"/>
      <c r="H170" s="112"/>
      <c r="I170" s="112"/>
      <c r="J170" s="112"/>
      <c r="K170" s="112"/>
      <c r="L170" s="112"/>
      <c r="M170" s="112"/>
      <c r="N170" s="3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</row>
    <row r="171" ht="12.75" customHeight="1">
      <c r="A171" s="4"/>
      <c r="B171" s="4"/>
      <c r="C171" s="110"/>
      <c r="D171" s="4"/>
      <c r="E171" s="4"/>
      <c r="F171" s="111"/>
      <c r="G171" s="112"/>
      <c r="H171" s="112"/>
      <c r="I171" s="112"/>
      <c r="J171" s="112"/>
      <c r="K171" s="112"/>
      <c r="L171" s="112"/>
      <c r="M171" s="112"/>
      <c r="N171" s="3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</row>
    <row r="172" ht="12.75" customHeight="1">
      <c r="A172" s="4"/>
      <c r="B172" s="4"/>
      <c r="C172" s="110"/>
      <c r="D172" s="4"/>
      <c r="E172" s="4"/>
      <c r="F172" s="111"/>
      <c r="G172" s="112"/>
      <c r="H172" s="112"/>
      <c r="I172" s="112"/>
      <c r="J172" s="112"/>
      <c r="K172" s="112"/>
      <c r="L172" s="112"/>
      <c r="M172" s="112"/>
      <c r="N172" s="3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</row>
    <row r="173" ht="12.75" customHeight="1">
      <c r="A173" s="4"/>
      <c r="B173" s="4"/>
      <c r="C173" s="110"/>
      <c r="D173" s="4"/>
      <c r="E173" s="4"/>
      <c r="F173" s="111"/>
      <c r="G173" s="112"/>
      <c r="H173" s="112"/>
      <c r="I173" s="112"/>
      <c r="J173" s="112"/>
      <c r="K173" s="112"/>
      <c r="L173" s="112"/>
      <c r="M173" s="112"/>
      <c r="N173" s="3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</row>
    <row r="174" ht="12.75" customHeight="1">
      <c r="A174" s="4"/>
      <c r="B174" s="4"/>
      <c r="C174" s="110"/>
      <c r="D174" s="4"/>
      <c r="E174" s="4"/>
      <c r="F174" s="111"/>
      <c r="G174" s="112"/>
      <c r="H174" s="112"/>
      <c r="I174" s="112"/>
      <c r="J174" s="112"/>
      <c r="K174" s="112"/>
      <c r="L174" s="112"/>
      <c r="M174" s="112"/>
      <c r="N174" s="3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</row>
    <row r="175" ht="12.75" customHeight="1">
      <c r="A175" s="4"/>
      <c r="B175" s="4"/>
      <c r="C175" s="110"/>
      <c r="D175" s="4"/>
      <c r="E175" s="4"/>
      <c r="F175" s="111"/>
      <c r="G175" s="112"/>
      <c r="H175" s="112"/>
      <c r="I175" s="112"/>
      <c r="J175" s="112"/>
      <c r="K175" s="112"/>
      <c r="L175" s="112"/>
      <c r="M175" s="112"/>
      <c r="N175" s="3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</row>
    <row r="176" ht="12.75" customHeight="1">
      <c r="A176" s="4"/>
      <c r="B176" s="4"/>
      <c r="C176" s="110"/>
      <c r="D176" s="4"/>
      <c r="E176" s="4"/>
      <c r="F176" s="111"/>
      <c r="G176" s="112"/>
      <c r="H176" s="112"/>
      <c r="I176" s="112"/>
      <c r="J176" s="112"/>
      <c r="K176" s="112"/>
      <c r="L176" s="112"/>
      <c r="M176" s="112"/>
      <c r="N176" s="3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</row>
    <row r="177" ht="12.75" customHeight="1">
      <c r="A177" s="4"/>
      <c r="B177" s="4"/>
      <c r="C177" s="110"/>
      <c r="D177" s="4"/>
      <c r="E177" s="4"/>
      <c r="F177" s="111"/>
      <c r="G177" s="112"/>
      <c r="H177" s="112"/>
      <c r="I177" s="112"/>
      <c r="J177" s="112"/>
      <c r="K177" s="112"/>
      <c r="L177" s="112"/>
      <c r="M177" s="112"/>
      <c r="N177" s="3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</row>
    <row r="178" ht="12.75" customHeight="1">
      <c r="A178" s="4"/>
      <c r="B178" s="4"/>
      <c r="C178" s="110"/>
      <c r="D178" s="4"/>
      <c r="E178" s="4"/>
      <c r="F178" s="111"/>
      <c r="G178" s="112"/>
      <c r="H178" s="112"/>
      <c r="I178" s="112"/>
      <c r="J178" s="112"/>
      <c r="K178" s="112"/>
      <c r="L178" s="112"/>
      <c r="M178" s="112"/>
      <c r="N178" s="3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</row>
    <row r="179" ht="12.75" customHeight="1">
      <c r="A179" s="4"/>
      <c r="B179" s="4"/>
      <c r="C179" s="110"/>
      <c r="D179" s="4"/>
      <c r="E179" s="4"/>
      <c r="F179" s="111"/>
      <c r="G179" s="112"/>
      <c r="H179" s="112"/>
      <c r="I179" s="112"/>
      <c r="J179" s="112"/>
      <c r="K179" s="112"/>
      <c r="L179" s="112"/>
      <c r="M179" s="112"/>
      <c r="N179" s="3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</row>
    <row r="180" ht="12.75" customHeight="1">
      <c r="A180" s="4"/>
      <c r="B180" s="4"/>
      <c r="C180" s="110"/>
      <c r="D180" s="4"/>
      <c r="E180" s="4"/>
      <c r="F180" s="111"/>
      <c r="G180" s="112"/>
      <c r="H180" s="112"/>
      <c r="I180" s="112"/>
      <c r="J180" s="112"/>
      <c r="K180" s="112"/>
      <c r="L180" s="112"/>
      <c r="M180" s="112"/>
      <c r="N180" s="3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</row>
    <row r="181" ht="12.75" customHeight="1">
      <c r="A181" s="4"/>
      <c r="B181" s="4"/>
      <c r="C181" s="110"/>
      <c r="D181" s="4"/>
      <c r="E181" s="4"/>
      <c r="F181" s="111"/>
      <c r="G181" s="112"/>
      <c r="H181" s="112"/>
      <c r="I181" s="112"/>
      <c r="J181" s="112"/>
      <c r="K181" s="112"/>
      <c r="L181" s="112"/>
      <c r="M181" s="112"/>
      <c r="N181" s="3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</row>
    <row r="182" ht="12.75" customHeight="1">
      <c r="A182" s="4"/>
      <c r="B182" s="4"/>
      <c r="C182" s="110"/>
      <c r="D182" s="4"/>
      <c r="E182" s="4"/>
      <c r="F182" s="111"/>
      <c r="G182" s="112"/>
      <c r="H182" s="112"/>
      <c r="I182" s="112"/>
      <c r="J182" s="112"/>
      <c r="K182" s="112"/>
      <c r="L182" s="112"/>
      <c r="M182" s="112"/>
      <c r="N182" s="3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</row>
    <row r="183" ht="12.75" customHeight="1">
      <c r="A183" s="4"/>
      <c r="B183" s="4"/>
      <c r="C183" s="110"/>
      <c r="D183" s="4"/>
      <c r="E183" s="4"/>
      <c r="F183" s="111"/>
      <c r="G183" s="112"/>
      <c r="H183" s="112"/>
      <c r="I183" s="112"/>
      <c r="J183" s="112"/>
      <c r="K183" s="112"/>
      <c r="L183" s="112"/>
      <c r="M183" s="112"/>
      <c r="N183" s="3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</row>
    <row r="184" ht="12.75" customHeight="1">
      <c r="A184" s="4"/>
      <c r="B184" s="4"/>
      <c r="C184" s="110"/>
      <c r="D184" s="4"/>
      <c r="E184" s="4"/>
      <c r="F184" s="111"/>
      <c r="G184" s="112"/>
      <c r="H184" s="112"/>
      <c r="I184" s="112"/>
      <c r="J184" s="112"/>
      <c r="K184" s="112"/>
      <c r="L184" s="112"/>
      <c r="M184" s="112"/>
      <c r="N184" s="3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</row>
    <row r="185" ht="12.75" customHeight="1">
      <c r="A185" s="4"/>
      <c r="B185" s="4"/>
      <c r="C185" s="110"/>
      <c r="D185" s="4"/>
      <c r="E185" s="4"/>
      <c r="F185" s="111"/>
      <c r="G185" s="112"/>
      <c r="H185" s="112"/>
      <c r="I185" s="112"/>
      <c r="J185" s="112"/>
      <c r="K185" s="112"/>
      <c r="L185" s="112"/>
      <c r="M185" s="112"/>
      <c r="N185" s="3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</row>
    <row r="186" ht="12.75" customHeight="1">
      <c r="A186" s="4"/>
      <c r="B186" s="4"/>
      <c r="C186" s="110"/>
      <c r="D186" s="4"/>
      <c r="E186" s="4"/>
      <c r="F186" s="111"/>
      <c r="G186" s="112"/>
      <c r="H186" s="112"/>
      <c r="I186" s="112"/>
      <c r="J186" s="112"/>
      <c r="K186" s="112"/>
      <c r="L186" s="112"/>
      <c r="M186" s="112"/>
      <c r="N186" s="3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</row>
    <row r="187" ht="12.75" customHeight="1">
      <c r="A187" s="4"/>
      <c r="B187" s="4"/>
      <c r="C187" s="110"/>
      <c r="D187" s="4"/>
      <c r="E187" s="4"/>
      <c r="F187" s="111"/>
      <c r="G187" s="112"/>
      <c r="H187" s="112"/>
      <c r="I187" s="112"/>
      <c r="J187" s="112"/>
      <c r="K187" s="112"/>
      <c r="L187" s="112"/>
      <c r="M187" s="112"/>
      <c r="N187" s="3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</row>
    <row r="188" ht="12.75" customHeight="1">
      <c r="A188" s="4"/>
      <c r="B188" s="4"/>
      <c r="C188" s="110"/>
      <c r="D188" s="4"/>
      <c r="E188" s="4"/>
      <c r="F188" s="111"/>
      <c r="G188" s="112"/>
      <c r="H188" s="112"/>
      <c r="I188" s="112"/>
      <c r="J188" s="112"/>
      <c r="K188" s="112"/>
      <c r="L188" s="112"/>
      <c r="M188" s="112"/>
      <c r="N188" s="3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</row>
    <row r="189" ht="12.75" customHeight="1">
      <c r="A189" s="4"/>
      <c r="B189" s="4"/>
      <c r="C189" s="110"/>
      <c r="D189" s="4"/>
      <c r="E189" s="4"/>
      <c r="F189" s="111"/>
      <c r="G189" s="112"/>
      <c r="H189" s="112"/>
      <c r="I189" s="112"/>
      <c r="J189" s="112"/>
      <c r="K189" s="112"/>
      <c r="L189" s="112"/>
      <c r="M189" s="112"/>
      <c r="N189" s="3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</row>
    <row r="190" ht="12.75" customHeight="1">
      <c r="A190" s="4"/>
      <c r="B190" s="4"/>
      <c r="C190" s="110"/>
      <c r="D190" s="4"/>
      <c r="E190" s="4"/>
      <c r="F190" s="111"/>
      <c r="G190" s="112"/>
      <c r="H190" s="112"/>
      <c r="I190" s="112"/>
      <c r="J190" s="112"/>
      <c r="K190" s="112"/>
      <c r="L190" s="112"/>
      <c r="M190" s="112"/>
      <c r="N190" s="3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</row>
    <row r="191" ht="12.75" customHeight="1">
      <c r="A191" s="4"/>
      <c r="B191" s="4"/>
      <c r="C191" s="110"/>
      <c r="D191" s="4"/>
      <c r="E191" s="4"/>
      <c r="F191" s="111"/>
      <c r="G191" s="112"/>
      <c r="H191" s="112"/>
      <c r="I191" s="112"/>
      <c r="J191" s="112"/>
      <c r="K191" s="112"/>
      <c r="L191" s="112"/>
      <c r="M191" s="112"/>
      <c r="N191" s="3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</row>
    <row r="192" ht="12.75" customHeight="1">
      <c r="A192" s="4"/>
      <c r="B192" s="4"/>
      <c r="C192" s="110"/>
      <c r="D192" s="4"/>
      <c r="E192" s="4"/>
      <c r="F192" s="111"/>
      <c r="G192" s="112"/>
      <c r="H192" s="112"/>
      <c r="I192" s="112"/>
      <c r="J192" s="112"/>
      <c r="K192" s="112"/>
      <c r="L192" s="112"/>
      <c r="M192" s="112"/>
      <c r="N192" s="3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</row>
    <row r="193" ht="12.75" customHeight="1">
      <c r="A193" s="4"/>
      <c r="B193" s="4"/>
      <c r="C193" s="110"/>
      <c r="D193" s="4"/>
      <c r="E193" s="4"/>
      <c r="F193" s="111"/>
      <c r="G193" s="112"/>
      <c r="H193" s="112"/>
      <c r="I193" s="112"/>
      <c r="J193" s="112"/>
      <c r="K193" s="112"/>
      <c r="L193" s="112"/>
      <c r="M193" s="112"/>
      <c r="N193" s="3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</row>
    <row r="194" ht="12.75" customHeight="1">
      <c r="A194" s="4"/>
      <c r="B194" s="4"/>
      <c r="C194" s="110"/>
      <c r="D194" s="4"/>
      <c r="E194" s="4"/>
      <c r="F194" s="111"/>
      <c r="G194" s="112"/>
      <c r="H194" s="112"/>
      <c r="I194" s="112"/>
      <c r="J194" s="112"/>
      <c r="K194" s="112"/>
      <c r="L194" s="112"/>
      <c r="M194" s="112"/>
      <c r="N194" s="3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</row>
    <row r="195" ht="12.75" customHeight="1">
      <c r="A195" s="4"/>
      <c r="B195" s="4"/>
      <c r="C195" s="110"/>
      <c r="D195" s="4"/>
      <c r="E195" s="4"/>
      <c r="F195" s="111"/>
      <c r="G195" s="112"/>
      <c r="H195" s="112"/>
      <c r="I195" s="112"/>
      <c r="J195" s="112"/>
      <c r="K195" s="112"/>
      <c r="L195" s="112"/>
      <c r="M195" s="112"/>
      <c r="N195" s="3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</row>
    <row r="196" ht="12.75" customHeight="1">
      <c r="A196" s="4"/>
      <c r="B196" s="4"/>
      <c r="C196" s="110"/>
      <c r="D196" s="4"/>
      <c r="E196" s="4"/>
      <c r="F196" s="111"/>
      <c r="G196" s="112"/>
      <c r="H196" s="112"/>
      <c r="I196" s="112"/>
      <c r="J196" s="112"/>
      <c r="K196" s="112"/>
      <c r="L196" s="112"/>
      <c r="M196" s="112"/>
      <c r="N196" s="3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</row>
    <row r="197" ht="12.75" customHeight="1">
      <c r="A197" s="4"/>
      <c r="B197" s="4"/>
      <c r="C197" s="110"/>
      <c r="D197" s="4"/>
      <c r="E197" s="4"/>
      <c r="F197" s="111"/>
      <c r="G197" s="112"/>
      <c r="H197" s="112"/>
      <c r="I197" s="112"/>
      <c r="J197" s="112"/>
      <c r="K197" s="112"/>
      <c r="L197" s="112"/>
      <c r="M197" s="112"/>
      <c r="N197" s="3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</row>
    <row r="198" ht="12.75" customHeight="1">
      <c r="A198" s="4"/>
      <c r="B198" s="4"/>
      <c r="C198" s="110"/>
      <c r="D198" s="4"/>
      <c r="E198" s="4"/>
      <c r="F198" s="111"/>
      <c r="G198" s="112"/>
      <c r="H198" s="112"/>
      <c r="I198" s="112"/>
      <c r="J198" s="112"/>
      <c r="K198" s="112"/>
      <c r="L198" s="112"/>
      <c r="M198" s="112"/>
      <c r="N198" s="3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</row>
    <row r="199" ht="12.75" customHeight="1">
      <c r="A199" s="4"/>
      <c r="B199" s="4"/>
      <c r="C199" s="110"/>
      <c r="D199" s="4"/>
      <c r="E199" s="4"/>
      <c r="F199" s="111"/>
      <c r="G199" s="112"/>
      <c r="H199" s="112"/>
      <c r="I199" s="112"/>
      <c r="J199" s="112"/>
      <c r="K199" s="112"/>
      <c r="L199" s="112"/>
      <c r="M199" s="112"/>
      <c r="N199" s="3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</row>
    <row r="200" ht="12.75" customHeight="1">
      <c r="A200" s="4"/>
      <c r="B200" s="4"/>
      <c r="C200" s="110"/>
      <c r="D200" s="4"/>
      <c r="E200" s="4"/>
      <c r="F200" s="111"/>
      <c r="G200" s="112"/>
      <c r="H200" s="112"/>
      <c r="I200" s="112"/>
      <c r="J200" s="112"/>
      <c r="K200" s="112"/>
      <c r="L200" s="112"/>
      <c r="M200" s="112"/>
      <c r="N200" s="3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</row>
    <row r="201" ht="12.75" customHeight="1">
      <c r="A201" s="4"/>
      <c r="B201" s="4"/>
      <c r="C201" s="110"/>
      <c r="D201" s="4"/>
      <c r="E201" s="4"/>
      <c r="F201" s="111"/>
      <c r="G201" s="112"/>
      <c r="H201" s="112"/>
      <c r="I201" s="112"/>
      <c r="J201" s="112"/>
      <c r="K201" s="112"/>
      <c r="L201" s="112"/>
      <c r="M201" s="112"/>
      <c r="N201" s="3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</row>
    <row r="202" ht="12.75" customHeight="1">
      <c r="A202" s="4"/>
      <c r="B202" s="4"/>
      <c r="C202" s="110"/>
      <c r="D202" s="4"/>
      <c r="E202" s="4"/>
      <c r="F202" s="111"/>
      <c r="G202" s="112"/>
      <c r="H202" s="112"/>
      <c r="I202" s="112"/>
      <c r="J202" s="112"/>
      <c r="K202" s="112"/>
      <c r="L202" s="112"/>
      <c r="M202" s="112"/>
      <c r="N202" s="3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</row>
    <row r="203" ht="12.75" customHeight="1">
      <c r="A203" s="4"/>
      <c r="B203" s="4"/>
      <c r="C203" s="110"/>
      <c r="D203" s="4"/>
      <c r="E203" s="4"/>
      <c r="F203" s="111"/>
      <c r="G203" s="112"/>
      <c r="H203" s="112"/>
      <c r="I203" s="112"/>
      <c r="J203" s="112"/>
      <c r="K203" s="112"/>
      <c r="L203" s="112"/>
      <c r="M203" s="112"/>
      <c r="N203" s="3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</row>
    <row r="204" ht="12.75" customHeight="1">
      <c r="A204" s="4"/>
      <c r="B204" s="4"/>
      <c r="C204" s="110"/>
      <c r="D204" s="4"/>
      <c r="E204" s="4"/>
      <c r="F204" s="111"/>
      <c r="G204" s="112"/>
      <c r="H204" s="112"/>
      <c r="I204" s="112"/>
      <c r="J204" s="112"/>
      <c r="K204" s="112"/>
      <c r="L204" s="112"/>
      <c r="M204" s="112"/>
      <c r="N204" s="3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</row>
    <row r="205" ht="12.75" customHeight="1">
      <c r="A205" s="4"/>
      <c r="B205" s="4"/>
      <c r="C205" s="110"/>
      <c r="D205" s="4"/>
      <c r="E205" s="4"/>
      <c r="F205" s="111"/>
      <c r="G205" s="112"/>
      <c r="H205" s="112"/>
      <c r="I205" s="112"/>
      <c r="J205" s="112"/>
      <c r="K205" s="112"/>
      <c r="L205" s="112"/>
      <c r="M205" s="112"/>
      <c r="N205" s="3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</row>
    <row r="206" ht="12.75" customHeight="1">
      <c r="A206" s="4"/>
      <c r="B206" s="4"/>
      <c r="C206" s="110"/>
      <c r="D206" s="4"/>
      <c r="E206" s="4"/>
      <c r="F206" s="111"/>
      <c r="G206" s="112"/>
      <c r="H206" s="112"/>
      <c r="I206" s="112"/>
      <c r="J206" s="112"/>
      <c r="K206" s="112"/>
      <c r="L206" s="112"/>
      <c r="M206" s="112"/>
      <c r="N206" s="3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</row>
    <row r="207" ht="12.75" customHeight="1">
      <c r="A207" s="4"/>
      <c r="B207" s="4"/>
      <c r="C207" s="110"/>
      <c r="D207" s="4"/>
      <c r="E207" s="4"/>
      <c r="F207" s="111"/>
      <c r="G207" s="112"/>
      <c r="H207" s="112"/>
      <c r="I207" s="112"/>
      <c r="J207" s="112"/>
      <c r="K207" s="112"/>
      <c r="L207" s="112"/>
      <c r="M207" s="112"/>
      <c r="N207" s="3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</row>
    <row r="208" ht="12.75" customHeight="1">
      <c r="A208" s="4"/>
      <c r="B208" s="4"/>
      <c r="C208" s="110"/>
      <c r="D208" s="4"/>
      <c r="E208" s="4"/>
      <c r="F208" s="111"/>
      <c r="G208" s="112"/>
      <c r="H208" s="112"/>
      <c r="I208" s="112"/>
      <c r="J208" s="112"/>
      <c r="K208" s="112"/>
      <c r="L208" s="112"/>
      <c r="M208" s="112"/>
      <c r="N208" s="3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</row>
    <row r="209" ht="12.75" customHeight="1">
      <c r="A209" s="4"/>
      <c r="B209" s="4"/>
      <c r="C209" s="110"/>
      <c r="D209" s="4"/>
      <c r="E209" s="4"/>
      <c r="F209" s="111"/>
      <c r="G209" s="112"/>
      <c r="H209" s="112"/>
      <c r="I209" s="112"/>
      <c r="J209" s="112"/>
      <c r="K209" s="112"/>
      <c r="L209" s="112"/>
      <c r="M209" s="112"/>
      <c r="N209" s="3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</row>
    <row r="210" ht="12.75" customHeight="1">
      <c r="A210" s="4"/>
      <c r="B210" s="4"/>
      <c r="C210" s="110"/>
      <c r="D210" s="4"/>
      <c r="E210" s="4"/>
      <c r="F210" s="111"/>
      <c r="G210" s="112"/>
      <c r="H210" s="112"/>
      <c r="I210" s="112"/>
      <c r="J210" s="112"/>
      <c r="K210" s="112"/>
      <c r="L210" s="112"/>
      <c r="M210" s="112"/>
      <c r="N210" s="3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</row>
    <row r="211" ht="12.75" customHeight="1">
      <c r="A211" s="4"/>
      <c r="B211" s="4"/>
      <c r="C211" s="110"/>
      <c r="D211" s="4"/>
      <c r="E211" s="4"/>
      <c r="F211" s="111"/>
      <c r="G211" s="112"/>
      <c r="H211" s="112"/>
      <c r="I211" s="112"/>
      <c r="J211" s="112"/>
      <c r="K211" s="112"/>
      <c r="L211" s="112"/>
      <c r="M211" s="112"/>
      <c r="N211" s="3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</row>
    <row r="212" ht="12.75" customHeight="1">
      <c r="A212" s="4"/>
      <c r="B212" s="4"/>
      <c r="C212" s="110"/>
      <c r="D212" s="4"/>
      <c r="E212" s="4"/>
      <c r="F212" s="111"/>
      <c r="G212" s="112"/>
      <c r="H212" s="112"/>
      <c r="I212" s="112"/>
      <c r="J212" s="112"/>
      <c r="K212" s="112"/>
      <c r="L212" s="112"/>
      <c r="M212" s="112"/>
      <c r="N212" s="3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</row>
    <row r="213" ht="12.75" customHeight="1">
      <c r="A213" s="4"/>
      <c r="B213" s="4"/>
      <c r="C213" s="110"/>
      <c r="D213" s="4"/>
      <c r="E213" s="4"/>
      <c r="F213" s="111"/>
      <c r="G213" s="112"/>
      <c r="H213" s="112"/>
      <c r="I213" s="112"/>
      <c r="J213" s="112"/>
      <c r="K213" s="112"/>
      <c r="L213" s="112"/>
      <c r="M213" s="112"/>
      <c r="N213" s="3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</row>
    <row r="214" ht="12.75" customHeight="1">
      <c r="A214" s="4"/>
      <c r="B214" s="4"/>
      <c r="C214" s="110"/>
      <c r="D214" s="4"/>
      <c r="E214" s="4"/>
      <c r="F214" s="111"/>
      <c r="G214" s="112"/>
      <c r="H214" s="112"/>
      <c r="I214" s="112"/>
      <c r="J214" s="112"/>
      <c r="K214" s="112"/>
      <c r="L214" s="112"/>
      <c r="M214" s="112"/>
      <c r="N214" s="3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</row>
    <row r="215" ht="15.75" customHeight="1">
      <c r="A215" s="4"/>
      <c r="B215" s="4"/>
      <c r="C215" s="110"/>
      <c r="D215" s="4"/>
      <c r="E215" s="4"/>
      <c r="F215" s="111"/>
      <c r="G215" s="112"/>
      <c r="H215" s="112"/>
      <c r="I215" s="112"/>
      <c r="J215" s="112"/>
      <c r="K215" s="112"/>
      <c r="L215" s="112"/>
      <c r="M215" s="112"/>
      <c r="N215" s="3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</row>
    <row r="216" ht="15.75" customHeight="1">
      <c r="A216" s="4"/>
      <c r="B216" s="4"/>
      <c r="C216" s="110"/>
      <c r="D216" s="4"/>
      <c r="E216" s="4"/>
      <c r="F216" s="111"/>
      <c r="G216" s="112"/>
      <c r="H216" s="112"/>
      <c r="I216" s="112"/>
      <c r="J216" s="112"/>
      <c r="K216" s="112"/>
      <c r="L216" s="112"/>
      <c r="M216" s="112"/>
      <c r="N216" s="3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</row>
    <row r="217" ht="15.75" customHeight="1">
      <c r="A217" s="4"/>
      <c r="B217" s="4"/>
      <c r="C217" s="110"/>
      <c r="D217" s="4"/>
      <c r="E217" s="4"/>
      <c r="F217" s="111"/>
      <c r="G217" s="112"/>
      <c r="H217" s="112"/>
      <c r="I217" s="112"/>
      <c r="J217" s="112"/>
      <c r="K217" s="112"/>
      <c r="L217" s="112"/>
      <c r="M217" s="112"/>
      <c r="N217" s="3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</row>
    <row r="218" ht="15.75" customHeight="1">
      <c r="A218" s="4"/>
      <c r="B218" s="4"/>
      <c r="C218" s="110"/>
      <c r="D218" s="4"/>
      <c r="E218" s="4"/>
      <c r="F218" s="111"/>
      <c r="G218" s="112"/>
      <c r="H218" s="112"/>
      <c r="I218" s="112"/>
      <c r="J218" s="112"/>
      <c r="K218" s="112"/>
      <c r="L218" s="112"/>
      <c r="M218" s="112"/>
      <c r="N218" s="3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</row>
    <row r="219" ht="15.75" customHeight="1">
      <c r="A219" s="4"/>
      <c r="B219" s="4"/>
      <c r="C219" s="110"/>
      <c r="D219" s="4"/>
      <c r="E219" s="4"/>
      <c r="F219" s="111"/>
      <c r="G219" s="112"/>
      <c r="H219" s="112"/>
      <c r="I219" s="112"/>
      <c r="J219" s="112"/>
      <c r="K219" s="112"/>
      <c r="L219" s="112"/>
      <c r="M219" s="112"/>
      <c r="N219" s="3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</row>
    <row r="220" ht="15.75" customHeight="1">
      <c r="A220" s="4"/>
      <c r="B220" s="4"/>
      <c r="C220" s="110"/>
      <c r="D220" s="4"/>
      <c r="E220" s="4"/>
      <c r="F220" s="111"/>
      <c r="G220" s="112"/>
      <c r="H220" s="112"/>
      <c r="I220" s="112"/>
      <c r="J220" s="112"/>
      <c r="K220" s="112"/>
      <c r="L220" s="112"/>
      <c r="M220" s="112"/>
      <c r="N220" s="3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</row>
    <row r="221" ht="15.75" customHeight="1">
      <c r="A221" s="4"/>
      <c r="B221" s="4"/>
      <c r="C221" s="110"/>
      <c r="D221" s="4"/>
      <c r="E221" s="4"/>
      <c r="F221" s="111"/>
      <c r="G221" s="112"/>
      <c r="H221" s="112"/>
      <c r="I221" s="112"/>
      <c r="J221" s="112"/>
      <c r="K221" s="112"/>
      <c r="L221" s="112"/>
      <c r="M221" s="112"/>
      <c r="N221" s="3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</row>
    <row r="222" ht="15.75" customHeight="1">
      <c r="A222" s="4"/>
      <c r="B222" s="4"/>
      <c r="C222" s="110"/>
      <c r="D222" s="4"/>
      <c r="E222" s="4"/>
      <c r="F222" s="111"/>
      <c r="G222" s="112"/>
      <c r="H222" s="112"/>
      <c r="I222" s="112"/>
      <c r="J222" s="112"/>
      <c r="K222" s="112"/>
      <c r="L222" s="112"/>
      <c r="M222" s="112"/>
      <c r="N222" s="3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</row>
    <row r="223" ht="15.75" customHeight="1">
      <c r="A223" s="4"/>
      <c r="B223" s="4"/>
      <c r="C223" s="110"/>
      <c r="D223" s="4"/>
      <c r="E223" s="4"/>
      <c r="F223" s="111"/>
      <c r="G223" s="112"/>
      <c r="H223" s="112"/>
      <c r="I223" s="112"/>
      <c r="J223" s="112"/>
      <c r="K223" s="112"/>
      <c r="L223" s="112"/>
      <c r="M223" s="112"/>
      <c r="N223" s="3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</row>
    <row r="224" ht="15.75" customHeight="1">
      <c r="A224" s="4"/>
      <c r="B224" s="4"/>
      <c r="C224" s="110"/>
      <c r="D224" s="4"/>
      <c r="E224" s="4"/>
      <c r="F224" s="111"/>
      <c r="G224" s="112"/>
      <c r="H224" s="112"/>
      <c r="I224" s="112"/>
      <c r="J224" s="112"/>
      <c r="K224" s="112"/>
      <c r="L224" s="112"/>
      <c r="M224" s="112"/>
      <c r="N224" s="3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</row>
    <row r="225" ht="15.75" customHeight="1">
      <c r="A225" s="4"/>
      <c r="B225" s="4"/>
      <c r="C225" s="110"/>
      <c r="D225" s="4"/>
      <c r="E225" s="4"/>
      <c r="F225" s="111"/>
      <c r="G225" s="112"/>
      <c r="H225" s="112"/>
      <c r="I225" s="112"/>
      <c r="J225" s="112"/>
      <c r="K225" s="112"/>
      <c r="L225" s="112"/>
      <c r="M225" s="112"/>
      <c r="N225" s="3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</row>
    <row r="226" ht="15.75" customHeight="1">
      <c r="A226" s="4"/>
      <c r="B226" s="4"/>
      <c r="C226" s="110"/>
      <c r="D226" s="4"/>
      <c r="E226" s="4"/>
      <c r="F226" s="111"/>
      <c r="G226" s="112"/>
      <c r="H226" s="112"/>
      <c r="I226" s="112"/>
      <c r="J226" s="112"/>
      <c r="K226" s="112"/>
      <c r="L226" s="112"/>
      <c r="M226" s="112"/>
      <c r="N226" s="3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</row>
    <row r="227" ht="15.75" customHeight="1">
      <c r="A227" s="4"/>
      <c r="B227" s="4"/>
      <c r="C227" s="110"/>
      <c r="D227" s="4"/>
      <c r="E227" s="4"/>
      <c r="F227" s="111"/>
      <c r="G227" s="112"/>
      <c r="H227" s="112"/>
      <c r="I227" s="112"/>
      <c r="J227" s="112"/>
      <c r="K227" s="112"/>
      <c r="L227" s="112"/>
      <c r="M227" s="112"/>
      <c r="N227" s="3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</row>
    <row r="228" ht="15.75" customHeight="1">
      <c r="A228" s="4"/>
      <c r="B228" s="4"/>
      <c r="C228" s="110"/>
      <c r="D228" s="4"/>
      <c r="E228" s="4"/>
      <c r="F228" s="111"/>
      <c r="G228" s="112"/>
      <c r="H228" s="112"/>
      <c r="I228" s="112"/>
      <c r="J228" s="112"/>
      <c r="K228" s="112"/>
      <c r="L228" s="112"/>
      <c r="M228" s="112"/>
      <c r="N228" s="3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</row>
    <row r="229" ht="15.75" customHeight="1">
      <c r="A229" s="4"/>
      <c r="B229" s="4"/>
      <c r="C229" s="110"/>
      <c r="D229" s="4"/>
      <c r="E229" s="4"/>
      <c r="F229" s="111"/>
      <c r="G229" s="112"/>
      <c r="H229" s="112"/>
      <c r="I229" s="112"/>
      <c r="J229" s="112"/>
      <c r="K229" s="112"/>
      <c r="L229" s="112"/>
      <c r="M229" s="112"/>
      <c r="N229" s="3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</row>
    <row r="230" ht="15.75" customHeight="1">
      <c r="A230" s="4"/>
      <c r="B230" s="4"/>
      <c r="C230" s="110"/>
      <c r="D230" s="4"/>
      <c r="E230" s="4"/>
      <c r="F230" s="111"/>
      <c r="G230" s="112"/>
      <c r="H230" s="112"/>
      <c r="I230" s="112"/>
      <c r="J230" s="112"/>
      <c r="K230" s="112"/>
      <c r="L230" s="112"/>
      <c r="M230" s="112"/>
      <c r="N230" s="3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</row>
    <row r="231" ht="15.75" customHeight="1">
      <c r="A231" s="4"/>
      <c r="B231" s="4"/>
      <c r="C231" s="110"/>
      <c r="D231" s="4"/>
      <c r="E231" s="4"/>
      <c r="F231" s="111"/>
      <c r="G231" s="112"/>
      <c r="H231" s="112"/>
      <c r="I231" s="112"/>
      <c r="J231" s="112"/>
      <c r="K231" s="112"/>
      <c r="L231" s="112"/>
      <c r="M231" s="112"/>
      <c r="N231" s="3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</row>
    <row r="232" ht="15.75" customHeight="1">
      <c r="A232" s="4"/>
      <c r="B232" s="4"/>
      <c r="C232" s="110"/>
      <c r="D232" s="4"/>
      <c r="E232" s="4"/>
      <c r="F232" s="111"/>
      <c r="G232" s="112"/>
      <c r="H232" s="112"/>
      <c r="I232" s="112"/>
      <c r="J232" s="112"/>
      <c r="K232" s="112"/>
      <c r="L232" s="112"/>
      <c r="M232" s="112"/>
      <c r="N232" s="3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</row>
    <row r="233" ht="15.75" customHeight="1">
      <c r="A233" s="4"/>
      <c r="B233" s="4"/>
      <c r="C233" s="110"/>
      <c r="D233" s="4"/>
      <c r="E233" s="4"/>
      <c r="F233" s="111"/>
      <c r="G233" s="112"/>
      <c r="H233" s="112"/>
      <c r="I233" s="112"/>
      <c r="J233" s="112"/>
      <c r="K233" s="112"/>
      <c r="L233" s="112"/>
      <c r="M233" s="112"/>
      <c r="N233" s="3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</row>
    <row r="234" ht="15.75" customHeight="1">
      <c r="A234" s="4"/>
      <c r="B234" s="4"/>
      <c r="C234" s="110"/>
      <c r="D234" s="4"/>
      <c r="E234" s="4"/>
      <c r="F234" s="111"/>
      <c r="G234" s="112"/>
      <c r="H234" s="112"/>
      <c r="I234" s="112"/>
      <c r="J234" s="112"/>
      <c r="K234" s="112"/>
      <c r="L234" s="112"/>
      <c r="M234" s="112"/>
      <c r="N234" s="3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</row>
    <row r="235" ht="15.75" customHeight="1">
      <c r="A235" s="4"/>
      <c r="B235" s="4"/>
      <c r="C235" s="110"/>
      <c r="D235" s="4"/>
      <c r="E235" s="4"/>
      <c r="F235" s="111"/>
      <c r="G235" s="112"/>
      <c r="H235" s="112"/>
      <c r="I235" s="112"/>
      <c r="J235" s="112"/>
      <c r="K235" s="112"/>
      <c r="L235" s="112"/>
      <c r="M235" s="112"/>
      <c r="N235" s="3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</row>
    <row r="236" ht="15.75" customHeight="1">
      <c r="A236" s="4"/>
      <c r="B236" s="4"/>
      <c r="C236" s="110"/>
      <c r="D236" s="4"/>
      <c r="E236" s="4"/>
      <c r="F236" s="111"/>
      <c r="G236" s="112"/>
      <c r="H236" s="112"/>
      <c r="I236" s="112"/>
      <c r="J236" s="112"/>
      <c r="K236" s="112"/>
      <c r="L236" s="112"/>
      <c r="M236" s="112"/>
      <c r="N236" s="3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</row>
    <row r="237" ht="15.75" customHeight="1">
      <c r="A237" s="4"/>
      <c r="B237" s="4"/>
      <c r="C237" s="110"/>
      <c r="D237" s="4"/>
      <c r="E237" s="4"/>
      <c r="F237" s="111"/>
      <c r="G237" s="112"/>
      <c r="H237" s="112"/>
      <c r="I237" s="112"/>
      <c r="J237" s="112"/>
      <c r="K237" s="112"/>
      <c r="L237" s="112"/>
      <c r="M237" s="112"/>
      <c r="N237" s="3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</row>
    <row r="238" ht="15.75" customHeight="1">
      <c r="A238" s="4"/>
      <c r="B238" s="4"/>
      <c r="C238" s="110"/>
      <c r="D238" s="4"/>
      <c r="E238" s="4"/>
      <c r="F238" s="111"/>
      <c r="G238" s="112"/>
      <c r="H238" s="112"/>
      <c r="I238" s="112"/>
      <c r="J238" s="112"/>
      <c r="K238" s="112"/>
      <c r="L238" s="112"/>
      <c r="M238" s="112"/>
      <c r="N238" s="3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</row>
    <row r="239" ht="15.75" customHeight="1">
      <c r="A239" s="4"/>
      <c r="B239" s="4"/>
      <c r="C239" s="110"/>
      <c r="D239" s="4"/>
      <c r="E239" s="4"/>
      <c r="F239" s="111"/>
      <c r="G239" s="112"/>
      <c r="H239" s="112"/>
      <c r="I239" s="112"/>
      <c r="J239" s="112"/>
      <c r="K239" s="112"/>
      <c r="L239" s="112"/>
      <c r="M239" s="112"/>
      <c r="N239" s="3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</row>
    <row r="240" ht="15.75" customHeight="1">
      <c r="A240" s="4"/>
      <c r="B240" s="4"/>
      <c r="C240" s="110"/>
      <c r="D240" s="4"/>
      <c r="E240" s="4"/>
      <c r="F240" s="111"/>
      <c r="G240" s="112"/>
      <c r="H240" s="112"/>
      <c r="I240" s="112"/>
      <c r="J240" s="112"/>
      <c r="K240" s="112"/>
      <c r="L240" s="112"/>
      <c r="M240" s="112"/>
      <c r="N240" s="3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</row>
    <row r="241" ht="15.75" customHeight="1">
      <c r="A241" s="4"/>
      <c r="B241" s="4"/>
      <c r="C241" s="110"/>
      <c r="D241" s="4"/>
      <c r="E241" s="4"/>
      <c r="F241" s="111"/>
      <c r="G241" s="112"/>
      <c r="H241" s="112"/>
      <c r="I241" s="112"/>
      <c r="J241" s="112"/>
      <c r="K241" s="112"/>
      <c r="L241" s="112"/>
      <c r="M241" s="112"/>
      <c r="N241" s="3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</row>
    <row r="242" ht="15.75" customHeight="1">
      <c r="A242" s="4"/>
      <c r="B242" s="4"/>
      <c r="C242" s="110"/>
      <c r="D242" s="4"/>
      <c r="E242" s="4"/>
      <c r="F242" s="111"/>
      <c r="G242" s="112"/>
      <c r="H242" s="112"/>
      <c r="I242" s="112"/>
      <c r="J242" s="112"/>
      <c r="K242" s="112"/>
      <c r="L242" s="112"/>
      <c r="M242" s="112"/>
      <c r="N242" s="3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</row>
    <row r="243" ht="15.75" customHeight="1">
      <c r="A243" s="4"/>
      <c r="B243" s="4"/>
      <c r="C243" s="110"/>
      <c r="D243" s="4"/>
      <c r="E243" s="4"/>
      <c r="F243" s="111"/>
      <c r="G243" s="112"/>
      <c r="H243" s="112"/>
      <c r="I243" s="112"/>
      <c r="J243" s="112"/>
      <c r="K243" s="112"/>
      <c r="L243" s="112"/>
      <c r="M243" s="112"/>
      <c r="N243" s="3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</row>
    <row r="244" ht="15.75" customHeight="1">
      <c r="A244" s="4"/>
      <c r="B244" s="4"/>
      <c r="C244" s="110"/>
      <c r="D244" s="4"/>
      <c r="E244" s="4"/>
      <c r="F244" s="111"/>
      <c r="G244" s="112"/>
      <c r="H244" s="112"/>
      <c r="I244" s="112"/>
      <c r="J244" s="112"/>
      <c r="K244" s="112"/>
      <c r="L244" s="112"/>
      <c r="M244" s="112"/>
      <c r="N244" s="3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</row>
    <row r="245" ht="15.75" customHeight="1">
      <c r="A245" s="4"/>
      <c r="B245" s="4"/>
      <c r="C245" s="110"/>
      <c r="D245" s="4"/>
      <c r="E245" s="4"/>
      <c r="F245" s="111"/>
      <c r="G245" s="112"/>
      <c r="H245" s="112"/>
      <c r="I245" s="112"/>
      <c r="J245" s="112"/>
      <c r="K245" s="112"/>
      <c r="L245" s="112"/>
      <c r="M245" s="112"/>
      <c r="N245" s="3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</row>
    <row r="246" ht="15.75" customHeight="1">
      <c r="A246" s="4"/>
      <c r="B246" s="4"/>
      <c r="C246" s="110"/>
      <c r="D246" s="4"/>
      <c r="E246" s="4"/>
      <c r="F246" s="111"/>
      <c r="G246" s="112"/>
      <c r="H246" s="112"/>
      <c r="I246" s="112"/>
      <c r="J246" s="112"/>
      <c r="K246" s="112"/>
      <c r="L246" s="112"/>
      <c r="M246" s="112"/>
      <c r="N246" s="3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</row>
    <row r="247" ht="15.75" customHeight="1">
      <c r="A247" s="4"/>
      <c r="B247" s="4"/>
      <c r="C247" s="110"/>
      <c r="D247" s="4"/>
      <c r="E247" s="4"/>
      <c r="F247" s="111"/>
      <c r="G247" s="112"/>
      <c r="H247" s="112"/>
      <c r="I247" s="112"/>
      <c r="J247" s="112"/>
      <c r="K247" s="112"/>
      <c r="L247" s="112"/>
      <c r="M247" s="112"/>
      <c r="N247" s="3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</row>
    <row r="248" ht="15.75" customHeight="1">
      <c r="A248" s="4"/>
      <c r="B248" s="4"/>
      <c r="C248" s="110"/>
      <c r="D248" s="4"/>
      <c r="E248" s="4"/>
      <c r="F248" s="111"/>
      <c r="G248" s="112"/>
      <c r="H248" s="112"/>
      <c r="I248" s="112"/>
      <c r="J248" s="112"/>
      <c r="K248" s="112"/>
      <c r="L248" s="112"/>
      <c r="M248" s="112"/>
      <c r="N248" s="3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</row>
    <row r="249" ht="15.75" customHeight="1">
      <c r="A249" s="4"/>
      <c r="B249" s="4"/>
      <c r="C249" s="110"/>
      <c r="D249" s="4"/>
      <c r="E249" s="4"/>
      <c r="F249" s="111"/>
      <c r="G249" s="112"/>
      <c r="H249" s="112"/>
      <c r="I249" s="112"/>
      <c r="J249" s="112"/>
      <c r="K249" s="112"/>
      <c r="L249" s="112"/>
      <c r="M249" s="112"/>
      <c r="N249" s="3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</row>
    <row r="250" ht="15.75" customHeight="1">
      <c r="A250" s="4"/>
      <c r="B250" s="4"/>
      <c r="C250" s="110"/>
      <c r="D250" s="4"/>
      <c r="E250" s="4"/>
      <c r="F250" s="111"/>
      <c r="G250" s="112"/>
      <c r="H250" s="112"/>
      <c r="I250" s="112"/>
      <c r="J250" s="112"/>
      <c r="K250" s="112"/>
      <c r="L250" s="112"/>
      <c r="M250" s="112"/>
      <c r="N250" s="3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</row>
    <row r="251" ht="15.75" customHeight="1">
      <c r="A251" s="4"/>
      <c r="B251" s="4"/>
      <c r="C251" s="110"/>
      <c r="D251" s="4"/>
      <c r="E251" s="4"/>
      <c r="F251" s="111"/>
      <c r="G251" s="112"/>
      <c r="H251" s="112"/>
      <c r="I251" s="112"/>
      <c r="J251" s="112"/>
      <c r="K251" s="112"/>
      <c r="L251" s="112"/>
      <c r="M251" s="112"/>
      <c r="N251" s="3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</row>
    <row r="252" ht="15.75" customHeight="1">
      <c r="A252" s="4"/>
      <c r="B252" s="4"/>
      <c r="C252" s="110"/>
      <c r="D252" s="4"/>
      <c r="E252" s="4"/>
      <c r="F252" s="111"/>
      <c r="G252" s="112"/>
      <c r="H252" s="112"/>
      <c r="I252" s="112"/>
      <c r="J252" s="112"/>
      <c r="K252" s="112"/>
      <c r="L252" s="112"/>
      <c r="M252" s="112"/>
      <c r="N252" s="3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</row>
    <row r="253" ht="15.75" customHeight="1">
      <c r="A253" s="4"/>
      <c r="B253" s="4"/>
      <c r="C253" s="110"/>
      <c r="D253" s="4"/>
      <c r="E253" s="4"/>
      <c r="F253" s="111"/>
      <c r="G253" s="112"/>
      <c r="H253" s="112"/>
      <c r="I253" s="112"/>
      <c r="J253" s="112"/>
      <c r="K253" s="112"/>
      <c r="L253" s="112"/>
      <c r="M253" s="112"/>
      <c r="N253" s="3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</row>
    <row r="254" ht="15.75" customHeight="1">
      <c r="A254" s="4"/>
      <c r="B254" s="4"/>
      <c r="C254" s="110"/>
      <c r="D254" s="4"/>
      <c r="E254" s="4"/>
      <c r="F254" s="111"/>
      <c r="G254" s="112"/>
      <c r="H254" s="112"/>
      <c r="I254" s="112"/>
      <c r="J254" s="112"/>
      <c r="K254" s="112"/>
      <c r="L254" s="112"/>
      <c r="M254" s="112"/>
      <c r="N254" s="3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</row>
    <row r="255" ht="15.75" customHeight="1">
      <c r="A255" s="4"/>
      <c r="B255" s="4"/>
      <c r="C255" s="110"/>
      <c r="D255" s="4"/>
      <c r="E255" s="4"/>
      <c r="F255" s="111"/>
      <c r="G255" s="112"/>
      <c r="H255" s="112"/>
      <c r="I255" s="112"/>
      <c r="J255" s="112"/>
      <c r="K255" s="112"/>
      <c r="L255" s="112"/>
      <c r="M255" s="112"/>
      <c r="N255" s="3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</row>
    <row r="256" ht="15.75" customHeight="1">
      <c r="A256" s="4"/>
      <c r="B256" s="4"/>
      <c r="C256" s="110"/>
      <c r="D256" s="4"/>
      <c r="E256" s="4"/>
      <c r="F256" s="111"/>
      <c r="G256" s="112"/>
      <c r="H256" s="112"/>
      <c r="I256" s="112"/>
      <c r="J256" s="112"/>
      <c r="K256" s="112"/>
      <c r="L256" s="112"/>
      <c r="M256" s="112"/>
      <c r="N256" s="3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</row>
    <row r="257" ht="15.75" customHeight="1">
      <c r="A257" s="4"/>
      <c r="B257" s="4"/>
      <c r="C257" s="110"/>
      <c r="D257" s="4"/>
      <c r="E257" s="4"/>
      <c r="F257" s="111"/>
      <c r="G257" s="112"/>
      <c r="H257" s="112"/>
      <c r="I257" s="112"/>
      <c r="J257" s="112"/>
      <c r="K257" s="112"/>
      <c r="L257" s="112"/>
      <c r="M257" s="112"/>
      <c r="N257" s="3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</row>
    <row r="258" ht="15.75" customHeight="1">
      <c r="A258" s="4"/>
      <c r="B258" s="4"/>
      <c r="C258" s="110"/>
      <c r="D258" s="4"/>
      <c r="E258" s="4"/>
      <c r="F258" s="111"/>
      <c r="G258" s="112"/>
      <c r="H258" s="112"/>
      <c r="I258" s="112"/>
      <c r="J258" s="112"/>
      <c r="K258" s="112"/>
      <c r="L258" s="112"/>
      <c r="M258" s="112"/>
      <c r="N258" s="3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</row>
    <row r="259" ht="15.75" customHeight="1">
      <c r="A259" s="4"/>
      <c r="B259" s="4"/>
      <c r="C259" s="110"/>
      <c r="D259" s="4"/>
      <c r="E259" s="4"/>
      <c r="F259" s="111"/>
      <c r="G259" s="112"/>
      <c r="H259" s="112"/>
      <c r="I259" s="112"/>
      <c r="J259" s="112"/>
      <c r="K259" s="112"/>
      <c r="L259" s="112"/>
      <c r="M259" s="112"/>
      <c r="N259" s="3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</row>
    <row r="260" ht="15.75" customHeight="1">
      <c r="A260" s="4"/>
      <c r="B260" s="4"/>
      <c r="C260" s="110"/>
      <c r="D260" s="4"/>
      <c r="E260" s="4"/>
      <c r="F260" s="111"/>
      <c r="G260" s="112"/>
      <c r="H260" s="112"/>
      <c r="I260" s="112"/>
      <c r="J260" s="112"/>
      <c r="K260" s="112"/>
      <c r="L260" s="112"/>
      <c r="M260" s="112"/>
      <c r="N260" s="3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</row>
    <row r="261" ht="15.75" customHeight="1">
      <c r="A261" s="4"/>
      <c r="B261" s="4"/>
      <c r="C261" s="110"/>
      <c r="D261" s="4"/>
      <c r="E261" s="4"/>
      <c r="F261" s="111"/>
      <c r="G261" s="112"/>
      <c r="H261" s="112"/>
      <c r="I261" s="112"/>
      <c r="J261" s="112"/>
      <c r="K261" s="112"/>
      <c r="L261" s="112"/>
      <c r="M261" s="112"/>
      <c r="N261" s="3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</row>
    <row r="262" ht="15.75" customHeight="1">
      <c r="A262" s="4"/>
      <c r="B262" s="4"/>
      <c r="C262" s="110"/>
      <c r="D262" s="4"/>
      <c r="E262" s="4"/>
      <c r="F262" s="111"/>
      <c r="G262" s="112"/>
      <c r="H262" s="112"/>
      <c r="I262" s="112"/>
      <c r="J262" s="112"/>
      <c r="K262" s="112"/>
      <c r="L262" s="112"/>
      <c r="M262" s="112"/>
      <c r="N262" s="3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</row>
    <row r="263" ht="15.75" customHeight="1">
      <c r="A263" s="4"/>
      <c r="B263" s="4"/>
      <c r="C263" s="110"/>
      <c r="D263" s="4"/>
      <c r="E263" s="4"/>
      <c r="F263" s="111"/>
      <c r="G263" s="112"/>
      <c r="H263" s="112"/>
      <c r="I263" s="112"/>
      <c r="J263" s="112"/>
      <c r="K263" s="112"/>
      <c r="L263" s="112"/>
      <c r="M263" s="112"/>
      <c r="N263" s="3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</row>
    <row r="264" ht="15.75" customHeight="1">
      <c r="A264" s="4"/>
      <c r="B264" s="4"/>
      <c r="C264" s="110"/>
      <c r="D264" s="4"/>
      <c r="E264" s="4"/>
      <c r="F264" s="111"/>
      <c r="G264" s="112"/>
      <c r="H264" s="112"/>
      <c r="I264" s="112"/>
      <c r="J264" s="112"/>
      <c r="K264" s="112"/>
      <c r="L264" s="112"/>
      <c r="M264" s="112"/>
      <c r="N264" s="3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</row>
    <row r="265" ht="15.75" customHeight="1">
      <c r="A265" s="4"/>
      <c r="B265" s="4"/>
      <c r="C265" s="110"/>
      <c r="D265" s="4"/>
      <c r="E265" s="4"/>
      <c r="F265" s="111"/>
      <c r="G265" s="112"/>
      <c r="H265" s="112"/>
      <c r="I265" s="112"/>
      <c r="J265" s="112"/>
      <c r="K265" s="112"/>
      <c r="L265" s="112"/>
      <c r="M265" s="112"/>
      <c r="N265" s="3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</row>
    <row r="266" ht="15.75" customHeight="1">
      <c r="A266" s="4"/>
      <c r="B266" s="4"/>
      <c r="C266" s="110"/>
      <c r="D266" s="4"/>
      <c r="E266" s="4"/>
      <c r="F266" s="111"/>
      <c r="G266" s="112"/>
      <c r="H266" s="112"/>
      <c r="I266" s="112"/>
      <c r="J266" s="112"/>
      <c r="K266" s="112"/>
      <c r="L266" s="112"/>
      <c r="M266" s="112"/>
      <c r="N266" s="3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</row>
    <row r="267" ht="15.75" customHeight="1">
      <c r="A267" s="4"/>
      <c r="B267" s="4"/>
      <c r="C267" s="110"/>
      <c r="D267" s="4"/>
      <c r="E267" s="4"/>
      <c r="F267" s="111"/>
      <c r="G267" s="112"/>
      <c r="H267" s="112"/>
      <c r="I267" s="112"/>
      <c r="J267" s="112"/>
      <c r="K267" s="112"/>
      <c r="L267" s="112"/>
      <c r="M267" s="112"/>
      <c r="N267" s="3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</row>
    <row r="268" ht="15.75" customHeight="1">
      <c r="A268" s="4"/>
      <c r="B268" s="4"/>
      <c r="C268" s="110"/>
      <c r="D268" s="4"/>
      <c r="E268" s="4"/>
      <c r="F268" s="111"/>
      <c r="G268" s="112"/>
      <c r="H268" s="112"/>
      <c r="I268" s="112"/>
      <c r="J268" s="112"/>
      <c r="K268" s="112"/>
      <c r="L268" s="112"/>
      <c r="M268" s="112"/>
      <c r="N268" s="3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</row>
    <row r="269" ht="15.75" customHeight="1">
      <c r="A269" s="4"/>
      <c r="B269" s="4"/>
      <c r="C269" s="110"/>
      <c r="D269" s="4"/>
      <c r="E269" s="4"/>
      <c r="F269" s="111"/>
      <c r="G269" s="112"/>
      <c r="H269" s="112"/>
      <c r="I269" s="112"/>
      <c r="J269" s="112"/>
      <c r="K269" s="112"/>
      <c r="L269" s="112"/>
      <c r="M269" s="112"/>
      <c r="N269" s="3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</row>
    <row r="270" ht="15.75" customHeight="1">
      <c r="A270" s="4"/>
      <c r="B270" s="4"/>
      <c r="C270" s="110"/>
      <c r="D270" s="4"/>
      <c r="E270" s="4"/>
      <c r="F270" s="111"/>
      <c r="G270" s="112"/>
      <c r="H270" s="112"/>
      <c r="I270" s="112"/>
      <c r="J270" s="112"/>
      <c r="K270" s="112"/>
      <c r="L270" s="112"/>
      <c r="M270" s="112"/>
      <c r="N270" s="3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</row>
    <row r="271" ht="15.75" customHeight="1">
      <c r="A271" s="4"/>
      <c r="B271" s="4"/>
      <c r="C271" s="110"/>
      <c r="D271" s="4"/>
      <c r="E271" s="4"/>
      <c r="F271" s="111"/>
      <c r="G271" s="112"/>
      <c r="H271" s="112"/>
      <c r="I271" s="112"/>
      <c r="J271" s="112"/>
      <c r="K271" s="112"/>
      <c r="L271" s="112"/>
      <c r="M271" s="112"/>
      <c r="N271" s="3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</row>
    <row r="272" ht="15.75" customHeight="1">
      <c r="A272" s="4"/>
      <c r="B272" s="4"/>
      <c r="C272" s="110"/>
      <c r="D272" s="4"/>
      <c r="E272" s="4"/>
      <c r="F272" s="111"/>
      <c r="G272" s="112"/>
      <c r="H272" s="112"/>
      <c r="I272" s="112"/>
      <c r="J272" s="112"/>
      <c r="K272" s="112"/>
      <c r="L272" s="112"/>
      <c r="M272" s="112"/>
      <c r="N272" s="3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</row>
    <row r="273" ht="15.75" customHeight="1">
      <c r="A273" s="4"/>
      <c r="B273" s="4"/>
      <c r="C273" s="110"/>
      <c r="D273" s="4"/>
      <c r="E273" s="4"/>
      <c r="F273" s="111"/>
      <c r="G273" s="112"/>
      <c r="H273" s="112"/>
      <c r="I273" s="112"/>
      <c r="J273" s="112"/>
      <c r="K273" s="112"/>
      <c r="L273" s="112"/>
      <c r="M273" s="112"/>
      <c r="N273" s="3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</row>
    <row r="274" ht="15.75" customHeight="1">
      <c r="A274" s="4"/>
      <c r="B274" s="4"/>
      <c r="C274" s="110"/>
      <c r="D274" s="4"/>
      <c r="E274" s="4"/>
      <c r="F274" s="111"/>
      <c r="G274" s="112"/>
      <c r="H274" s="112"/>
      <c r="I274" s="112"/>
      <c r="J274" s="112"/>
      <c r="K274" s="112"/>
      <c r="L274" s="112"/>
      <c r="M274" s="112"/>
      <c r="N274" s="3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</row>
    <row r="275" ht="15.75" customHeight="1">
      <c r="A275" s="4"/>
      <c r="B275" s="4"/>
      <c r="C275" s="110"/>
      <c r="D275" s="4"/>
      <c r="E275" s="4"/>
      <c r="F275" s="111"/>
      <c r="G275" s="112"/>
      <c r="H275" s="112"/>
      <c r="I275" s="112"/>
      <c r="J275" s="112"/>
      <c r="K275" s="112"/>
      <c r="L275" s="112"/>
      <c r="M275" s="112"/>
      <c r="N275" s="3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</row>
    <row r="276" ht="15.75" customHeight="1">
      <c r="A276" s="4"/>
      <c r="B276" s="4"/>
      <c r="C276" s="110"/>
      <c r="D276" s="4"/>
      <c r="E276" s="4"/>
      <c r="F276" s="111"/>
      <c r="G276" s="112"/>
      <c r="H276" s="112"/>
      <c r="I276" s="112"/>
      <c r="J276" s="112"/>
      <c r="K276" s="112"/>
      <c r="L276" s="112"/>
      <c r="M276" s="112"/>
      <c r="N276" s="3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</row>
    <row r="277" ht="15.75" customHeight="1">
      <c r="A277" s="4"/>
      <c r="B277" s="4"/>
      <c r="C277" s="110"/>
      <c r="D277" s="4"/>
      <c r="E277" s="4"/>
      <c r="F277" s="111"/>
      <c r="G277" s="112"/>
      <c r="H277" s="112"/>
      <c r="I277" s="112"/>
      <c r="J277" s="112"/>
      <c r="K277" s="112"/>
      <c r="L277" s="112"/>
      <c r="M277" s="112"/>
      <c r="N277" s="3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</row>
    <row r="278" ht="15.75" customHeight="1">
      <c r="A278" s="4"/>
      <c r="B278" s="4"/>
      <c r="C278" s="110"/>
      <c r="D278" s="4"/>
      <c r="E278" s="4"/>
      <c r="F278" s="111"/>
      <c r="G278" s="112"/>
      <c r="H278" s="112"/>
      <c r="I278" s="112"/>
      <c r="J278" s="112"/>
      <c r="K278" s="112"/>
      <c r="L278" s="112"/>
      <c r="M278" s="112"/>
      <c r="N278" s="3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</row>
    <row r="279" ht="15.75" customHeight="1">
      <c r="A279" s="4"/>
      <c r="B279" s="4"/>
      <c r="C279" s="110"/>
      <c r="D279" s="4"/>
      <c r="E279" s="4"/>
      <c r="F279" s="111"/>
      <c r="G279" s="112"/>
      <c r="H279" s="112"/>
      <c r="I279" s="112"/>
      <c r="J279" s="112"/>
      <c r="K279" s="112"/>
      <c r="L279" s="112"/>
      <c r="M279" s="112"/>
      <c r="N279" s="3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</row>
    <row r="280" ht="15.75" customHeight="1">
      <c r="A280" s="4"/>
      <c r="B280" s="4"/>
      <c r="C280" s="110"/>
      <c r="D280" s="4"/>
      <c r="E280" s="4"/>
      <c r="F280" s="111"/>
      <c r="G280" s="112"/>
      <c r="H280" s="112"/>
      <c r="I280" s="112"/>
      <c r="J280" s="112"/>
      <c r="K280" s="112"/>
      <c r="L280" s="112"/>
      <c r="M280" s="112"/>
      <c r="N280" s="3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</row>
    <row r="281" ht="15.75" customHeight="1">
      <c r="A281" s="4"/>
      <c r="B281" s="4"/>
      <c r="C281" s="110"/>
      <c r="D281" s="4"/>
      <c r="E281" s="4"/>
      <c r="F281" s="111"/>
      <c r="G281" s="112"/>
      <c r="H281" s="112"/>
      <c r="I281" s="112"/>
      <c r="J281" s="112"/>
      <c r="K281" s="112"/>
      <c r="L281" s="112"/>
      <c r="M281" s="112"/>
      <c r="N281" s="3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</row>
    <row r="282" ht="15.75" customHeight="1">
      <c r="A282" s="4"/>
      <c r="B282" s="4"/>
      <c r="C282" s="110"/>
      <c r="D282" s="4"/>
      <c r="E282" s="4"/>
      <c r="F282" s="111"/>
      <c r="G282" s="112"/>
      <c r="H282" s="112"/>
      <c r="I282" s="112"/>
      <c r="J282" s="112"/>
      <c r="K282" s="112"/>
      <c r="L282" s="112"/>
      <c r="M282" s="112"/>
      <c r="N282" s="3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</row>
    <row r="283" ht="15.75" customHeight="1">
      <c r="A283" s="4"/>
      <c r="B283" s="4"/>
      <c r="C283" s="110"/>
      <c r="D283" s="4"/>
      <c r="E283" s="4"/>
      <c r="F283" s="111"/>
      <c r="G283" s="112"/>
      <c r="H283" s="112"/>
      <c r="I283" s="112"/>
      <c r="J283" s="112"/>
      <c r="K283" s="112"/>
      <c r="L283" s="112"/>
      <c r="M283" s="112"/>
      <c r="N283" s="3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</row>
    <row r="284" ht="15.75" customHeight="1">
      <c r="A284" s="4"/>
      <c r="B284" s="4"/>
      <c r="C284" s="110"/>
      <c r="D284" s="4"/>
      <c r="E284" s="4"/>
      <c r="F284" s="111"/>
      <c r="G284" s="112"/>
      <c r="H284" s="112"/>
      <c r="I284" s="112"/>
      <c r="J284" s="112"/>
      <c r="K284" s="112"/>
      <c r="L284" s="112"/>
      <c r="M284" s="112"/>
      <c r="N284" s="3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</row>
    <row r="285" ht="15.75" customHeight="1">
      <c r="A285" s="4"/>
      <c r="B285" s="4"/>
      <c r="C285" s="110"/>
      <c r="D285" s="4"/>
      <c r="E285" s="4"/>
      <c r="F285" s="111"/>
      <c r="G285" s="112"/>
      <c r="H285" s="112"/>
      <c r="I285" s="112"/>
      <c r="J285" s="112"/>
      <c r="K285" s="112"/>
      <c r="L285" s="112"/>
      <c r="M285" s="112"/>
      <c r="N285" s="3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</row>
    <row r="286" ht="15.75" customHeight="1">
      <c r="A286" s="4"/>
      <c r="B286" s="4"/>
      <c r="C286" s="110"/>
      <c r="D286" s="4"/>
      <c r="E286" s="4"/>
      <c r="F286" s="111"/>
      <c r="G286" s="112"/>
      <c r="H286" s="112"/>
      <c r="I286" s="112"/>
      <c r="J286" s="112"/>
      <c r="K286" s="112"/>
      <c r="L286" s="112"/>
      <c r="M286" s="112"/>
      <c r="N286" s="3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</row>
    <row r="287" ht="15.75" customHeight="1">
      <c r="A287" s="4"/>
      <c r="B287" s="4"/>
      <c r="C287" s="110"/>
      <c r="D287" s="4"/>
      <c r="E287" s="4"/>
      <c r="F287" s="111"/>
      <c r="G287" s="112"/>
      <c r="H287" s="112"/>
      <c r="I287" s="112"/>
      <c r="J287" s="112"/>
      <c r="K287" s="112"/>
      <c r="L287" s="112"/>
      <c r="M287" s="112"/>
      <c r="N287" s="3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</row>
    <row r="288" ht="15.75" customHeight="1">
      <c r="A288" s="4"/>
      <c r="B288" s="4"/>
      <c r="C288" s="110"/>
      <c r="D288" s="4"/>
      <c r="E288" s="4"/>
      <c r="F288" s="111"/>
      <c r="G288" s="112"/>
      <c r="H288" s="112"/>
      <c r="I288" s="112"/>
      <c r="J288" s="112"/>
      <c r="K288" s="112"/>
      <c r="L288" s="112"/>
      <c r="M288" s="112"/>
      <c r="N288" s="3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</row>
    <row r="289" ht="15.75" customHeight="1">
      <c r="A289" s="4"/>
      <c r="B289" s="4"/>
      <c r="C289" s="110"/>
      <c r="D289" s="4"/>
      <c r="E289" s="4"/>
      <c r="F289" s="111"/>
      <c r="G289" s="112"/>
      <c r="H289" s="112"/>
      <c r="I289" s="112"/>
      <c r="J289" s="112"/>
      <c r="K289" s="112"/>
      <c r="L289" s="112"/>
      <c r="M289" s="112"/>
      <c r="N289" s="3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</row>
    <row r="290" ht="15.75" customHeight="1">
      <c r="A290" s="4"/>
      <c r="B290" s="4"/>
      <c r="C290" s="110"/>
      <c r="D290" s="4"/>
      <c r="E290" s="4"/>
      <c r="F290" s="111"/>
      <c r="G290" s="112"/>
      <c r="H290" s="112"/>
      <c r="I290" s="112"/>
      <c r="J290" s="112"/>
      <c r="K290" s="112"/>
      <c r="L290" s="112"/>
      <c r="M290" s="112"/>
      <c r="N290" s="3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</row>
    <row r="291" ht="15.75" customHeight="1">
      <c r="A291" s="4"/>
      <c r="B291" s="4"/>
      <c r="C291" s="110"/>
      <c r="D291" s="4"/>
      <c r="E291" s="4"/>
      <c r="F291" s="111"/>
      <c r="G291" s="112"/>
      <c r="H291" s="112"/>
      <c r="I291" s="112"/>
      <c r="J291" s="112"/>
      <c r="K291" s="112"/>
      <c r="L291" s="112"/>
      <c r="M291" s="112"/>
      <c r="N291" s="3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</row>
    <row r="292" ht="15.75" customHeight="1">
      <c r="A292" s="4"/>
      <c r="B292" s="4"/>
      <c r="C292" s="110"/>
      <c r="D292" s="4"/>
      <c r="E292" s="4"/>
      <c r="F292" s="111"/>
      <c r="G292" s="112"/>
      <c r="H292" s="112"/>
      <c r="I292" s="112"/>
      <c r="J292" s="112"/>
      <c r="K292" s="112"/>
      <c r="L292" s="112"/>
      <c r="M292" s="112"/>
      <c r="N292" s="3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</row>
    <row r="293" ht="15.75" customHeight="1">
      <c r="A293" s="4"/>
      <c r="B293" s="4"/>
      <c r="C293" s="110"/>
      <c r="D293" s="4"/>
      <c r="E293" s="4"/>
      <c r="F293" s="111"/>
      <c r="G293" s="112"/>
      <c r="H293" s="112"/>
      <c r="I293" s="112"/>
      <c r="J293" s="112"/>
      <c r="K293" s="112"/>
      <c r="L293" s="112"/>
      <c r="M293" s="112"/>
      <c r="N293" s="3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</row>
    <row r="294" ht="15.75" customHeight="1">
      <c r="A294" s="4"/>
      <c r="B294" s="4"/>
      <c r="C294" s="110"/>
      <c r="D294" s="4"/>
      <c r="E294" s="4"/>
      <c r="F294" s="111"/>
      <c r="G294" s="112"/>
      <c r="H294" s="112"/>
      <c r="I294" s="112"/>
      <c r="J294" s="112"/>
      <c r="K294" s="112"/>
      <c r="L294" s="112"/>
      <c r="M294" s="112"/>
      <c r="N294" s="3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</row>
    <row r="295" ht="15.75" customHeight="1">
      <c r="A295" s="4"/>
      <c r="B295" s="4"/>
      <c r="C295" s="110"/>
      <c r="D295" s="4"/>
      <c r="E295" s="4"/>
      <c r="F295" s="111"/>
      <c r="G295" s="112"/>
      <c r="H295" s="112"/>
      <c r="I295" s="112"/>
      <c r="J295" s="112"/>
      <c r="K295" s="112"/>
      <c r="L295" s="112"/>
      <c r="M295" s="112"/>
      <c r="N295" s="3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</row>
    <row r="296" ht="15.75" customHeight="1">
      <c r="A296" s="4"/>
      <c r="B296" s="4"/>
      <c r="C296" s="110"/>
      <c r="D296" s="4"/>
      <c r="E296" s="4"/>
      <c r="F296" s="111"/>
      <c r="G296" s="112"/>
      <c r="H296" s="112"/>
      <c r="I296" s="112"/>
      <c r="J296" s="112"/>
      <c r="K296" s="112"/>
      <c r="L296" s="112"/>
      <c r="M296" s="112"/>
      <c r="N296" s="3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</row>
    <row r="297" ht="15.75" customHeight="1">
      <c r="A297" s="4"/>
      <c r="B297" s="4"/>
      <c r="C297" s="110"/>
      <c r="D297" s="4"/>
      <c r="E297" s="4"/>
      <c r="F297" s="111"/>
      <c r="G297" s="112"/>
      <c r="H297" s="112"/>
      <c r="I297" s="112"/>
      <c r="J297" s="112"/>
      <c r="K297" s="112"/>
      <c r="L297" s="112"/>
      <c r="M297" s="112"/>
      <c r="N297" s="3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</row>
    <row r="298" ht="15.75" customHeight="1">
      <c r="A298" s="4"/>
      <c r="B298" s="4"/>
      <c r="C298" s="110"/>
      <c r="D298" s="4"/>
      <c r="E298" s="4"/>
      <c r="F298" s="111"/>
      <c r="G298" s="112"/>
      <c r="H298" s="112"/>
      <c r="I298" s="112"/>
      <c r="J298" s="112"/>
      <c r="K298" s="112"/>
      <c r="L298" s="112"/>
      <c r="M298" s="112"/>
      <c r="N298" s="3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</row>
    <row r="299" ht="15.75" customHeight="1">
      <c r="A299" s="4"/>
      <c r="B299" s="4"/>
      <c r="C299" s="110"/>
      <c r="D299" s="4"/>
      <c r="E299" s="4"/>
      <c r="F299" s="111"/>
      <c r="G299" s="112"/>
      <c r="H299" s="112"/>
      <c r="I299" s="112"/>
      <c r="J299" s="112"/>
      <c r="K299" s="112"/>
      <c r="L299" s="112"/>
      <c r="M299" s="112"/>
      <c r="N299" s="3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</row>
    <row r="300" ht="15.75" customHeight="1">
      <c r="A300" s="4"/>
      <c r="B300" s="4"/>
      <c r="C300" s="110"/>
      <c r="D300" s="4"/>
      <c r="E300" s="4"/>
      <c r="F300" s="111"/>
      <c r="G300" s="112"/>
      <c r="H300" s="112"/>
      <c r="I300" s="112"/>
      <c r="J300" s="112"/>
      <c r="K300" s="112"/>
      <c r="L300" s="112"/>
      <c r="M300" s="112"/>
      <c r="N300" s="3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</row>
    <row r="301" ht="15.75" customHeight="1">
      <c r="A301" s="4"/>
      <c r="B301" s="4"/>
      <c r="C301" s="110"/>
      <c r="D301" s="4"/>
      <c r="E301" s="4"/>
      <c r="F301" s="111"/>
      <c r="G301" s="112"/>
      <c r="H301" s="112"/>
      <c r="I301" s="112"/>
      <c r="J301" s="112"/>
      <c r="K301" s="112"/>
      <c r="L301" s="112"/>
      <c r="M301" s="112"/>
      <c r="N301" s="3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</row>
    <row r="302" ht="15.75" customHeight="1">
      <c r="A302" s="4"/>
      <c r="B302" s="4"/>
      <c r="C302" s="110"/>
      <c r="D302" s="4"/>
      <c r="E302" s="4"/>
      <c r="F302" s="111"/>
      <c r="G302" s="112"/>
      <c r="H302" s="112"/>
      <c r="I302" s="112"/>
      <c r="J302" s="112"/>
      <c r="K302" s="112"/>
      <c r="L302" s="112"/>
      <c r="M302" s="112"/>
      <c r="N302" s="3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</row>
    <row r="303" ht="15.75" customHeight="1">
      <c r="A303" s="4"/>
      <c r="B303" s="4"/>
      <c r="C303" s="110"/>
      <c r="D303" s="4"/>
      <c r="E303" s="4"/>
      <c r="F303" s="111"/>
      <c r="G303" s="112"/>
      <c r="H303" s="112"/>
      <c r="I303" s="112"/>
      <c r="J303" s="112"/>
      <c r="K303" s="112"/>
      <c r="L303" s="112"/>
      <c r="M303" s="112"/>
      <c r="N303" s="3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</row>
    <row r="304" ht="15.75" customHeight="1">
      <c r="A304" s="4"/>
      <c r="B304" s="4"/>
      <c r="C304" s="110"/>
      <c r="D304" s="4"/>
      <c r="E304" s="4"/>
      <c r="F304" s="111"/>
      <c r="G304" s="112"/>
      <c r="H304" s="112"/>
      <c r="I304" s="112"/>
      <c r="J304" s="112"/>
      <c r="K304" s="112"/>
      <c r="L304" s="112"/>
      <c r="M304" s="112"/>
      <c r="N304" s="3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</row>
    <row r="305" ht="15.75" customHeight="1">
      <c r="A305" s="4"/>
      <c r="B305" s="4"/>
      <c r="C305" s="110"/>
      <c r="D305" s="4"/>
      <c r="E305" s="4"/>
      <c r="F305" s="111"/>
      <c r="G305" s="112"/>
      <c r="H305" s="112"/>
      <c r="I305" s="112"/>
      <c r="J305" s="112"/>
      <c r="K305" s="112"/>
      <c r="L305" s="112"/>
      <c r="M305" s="112"/>
      <c r="N305" s="3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</row>
    <row r="306" ht="15.75" customHeight="1">
      <c r="A306" s="4"/>
      <c r="B306" s="4"/>
      <c r="C306" s="110"/>
      <c r="D306" s="4"/>
      <c r="E306" s="4"/>
      <c r="F306" s="111"/>
      <c r="G306" s="112"/>
      <c r="H306" s="112"/>
      <c r="I306" s="112"/>
      <c r="J306" s="112"/>
      <c r="K306" s="112"/>
      <c r="L306" s="112"/>
      <c r="M306" s="112"/>
      <c r="N306" s="3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</row>
    <row r="307" ht="15.75" customHeight="1">
      <c r="A307" s="4"/>
      <c r="B307" s="4"/>
      <c r="C307" s="110"/>
      <c r="D307" s="4"/>
      <c r="E307" s="4"/>
      <c r="F307" s="111"/>
      <c r="G307" s="112"/>
      <c r="H307" s="112"/>
      <c r="I307" s="112"/>
      <c r="J307" s="112"/>
      <c r="K307" s="112"/>
      <c r="L307" s="112"/>
      <c r="M307" s="112"/>
      <c r="N307" s="3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</row>
    <row r="308" ht="15.75" customHeight="1">
      <c r="A308" s="4"/>
      <c r="B308" s="4"/>
      <c r="C308" s="110"/>
      <c r="D308" s="4"/>
      <c r="E308" s="4"/>
      <c r="F308" s="111"/>
      <c r="G308" s="112"/>
      <c r="H308" s="112"/>
      <c r="I308" s="112"/>
      <c r="J308" s="112"/>
      <c r="K308" s="112"/>
      <c r="L308" s="112"/>
      <c r="M308" s="112"/>
      <c r="N308" s="3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</row>
    <row r="309" ht="15.75" customHeight="1">
      <c r="A309" s="4"/>
      <c r="B309" s="4"/>
      <c r="C309" s="110"/>
      <c r="D309" s="4"/>
      <c r="E309" s="4"/>
      <c r="F309" s="111"/>
      <c r="G309" s="112"/>
      <c r="H309" s="112"/>
      <c r="I309" s="112"/>
      <c r="J309" s="112"/>
      <c r="K309" s="112"/>
      <c r="L309" s="112"/>
      <c r="M309" s="112"/>
      <c r="N309" s="3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</row>
    <row r="310" ht="15.75" customHeight="1">
      <c r="A310" s="4"/>
      <c r="B310" s="4"/>
      <c r="C310" s="110"/>
      <c r="D310" s="4"/>
      <c r="E310" s="4"/>
      <c r="F310" s="111"/>
      <c r="G310" s="112"/>
      <c r="H310" s="112"/>
      <c r="I310" s="112"/>
      <c r="J310" s="112"/>
      <c r="K310" s="112"/>
      <c r="L310" s="112"/>
      <c r="M310" s="112"/>
      <c r="N310" s="3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</row>
    <row r="311" ht="15.75" customHeight="1">
      <c r="A311" s="4"/>
      <c r="B311" s="4"/>
      <c r="C311" s="110"/>
      <c r="D311" s="4"/>
      <c r="E311" s="4"/>
      <c r="F311" s="111"/>
      <c r="G311" s="112"/>
      <c r="H311" s="112"/>
      <c r="I311" s="112"/>
      <c r="J311" s="112"/>
      <c r="K311" s="112"/>
      <c r="L311" s="112"/>
      <c r="M311" s="112"/>
      <c r="N311" s="3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</row>
    <row r="312" ht="15.75" customHeight="1">
      <c r="A312" s="4"/>
      <c r="B312" s="4"/>
      <c r="C312" s="110"/>
      <c r="D312" s="4"/>
      <c r="E312" s="4"/>
      <c r="F312" s="111"/>
      <c r="G312" s="112"/>
      <c r="H312" s="112"/>
      <c r="I312" s="112"/>
      <c r="J312" s="112"/>
      <c r="K312" s="112"/>
      <c r="L312" s="112"/>
      <c r="M312" s="112"/>
      <c r="N312" s="3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</row>
    <row r="313" ht="15.75" customHeight="1">
      <c r="A313" s="4"/>
      <c r="B313" s="4"/>
      <c r="C313" s="110"/>
      <c r="D313" s="4"/>
      <c r="E313" s="4"/>
      <c r="F313" s="111"/>
      <c r="G313" s="112"/>
      <c r="H313" s="112"/>
      <c r="I313" s="112"/>
      <c r="J313" s="112"/>
      <c r="K313" s="112"/>
      <c r="L313" s="112"/>
      <c r="M313" s="112"/>
      <c r="N313" s="3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</row>
    <row r="314" ht="15.75" customHeight="1">
      <c r="A314" s="4"/>
      <c r="B314" s="4"/>
      <c r="C314" s="110"/>
      <c r="D314" s="4"/>
      <c r="E314" s="4"/>
      <c r="F314" s="111"/>
      <c r="G314" s="112"/>
      <c r="H314" s="112"/>
      <c r="I314" s="112"/>
      <c r="J314" s="112"/>
      <c r="K314" s="112"/>
      <c r="L314" s="112"/>
      <c r="M314" s="112"/>
      <c r="N314" s="3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</row>
    <row r="315" ht="15.75" customHeight="1">
      <c r="A315" s="4"/>
      <c r="B315" s="4"/>
      <c r="C315" s="110"/>
      <c r="D315" s="4"/>
      <c r="E315" s="4"/>
      <c r="F315" s="111"/>
      <c r="G315" s="112"/>
      <c r="H315" s="112"/>
      <c r="I315" s="112"/>
      <c r="J315" s="112"/>
      <c r="K315" s="112"/>
      <c r="L315" s="112"/>
      <c r="M315" s="112"/>
      <c r="N315" s="3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</row>
    <row r="316" ht="15.75" customHeight="1">
      <c r="A316" s="4"/>
      <c r="B316" s="4"/>
      <c r="C316" s="110"/>
      <c r="D316" s="4"/>
      <c r="E316" s="4"/>
      <c r="F316" s="111"/>
      <c r="G316" s="112"/>
      <c r="H316" s="112"/>
      <c r="I316" s="112"/>
      <c r="J316" s="112"/>
      <c r="K316" s="112"/>
      <c r="L316" s="112"/>
      <c r="M316" s="112"/>
      <c r="N316" s="3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</row>
    <row r="317" ht="15.75" customHeight="1">
      <c r="A317" s="4"/>
      <c r="B317" s="4"/>
      <c r="C317" s="110"/>
      <c r="D317" s="4"/>
      <c r="E317" s="4"/>
      <c r="F317" s="111"/>
      <c r="G317" s="112"/>
      <c r="H317" s="112"/>
      <c r="I317" s="112"/>
      <c r="J317" s="112"/>
      <c r="K317" s="112"/>
      <c r="L317" s="112"/>
      <c r="M317" s="112"/>
      <c r="N317" s="3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</row>
    <row r="318" ht="15.75" customHeight="1">
      <c r="A318" s="4"/>
      <c r="B318" s="4"/>
      <c r="C318" s="110"/>
      <c r="D318" s="4"/>
      <c r="E318" s="4"/>
      <c r="F318" s="111"/>
      <c r="G318" s="112"/>
      <c r="H318" s="112"/>
      <c r="I318" s="112"/>
      <c r="J318" s="112"/>
      <c r="K318" s="112"/>
      <c r="L318" s="112"/>
      <c r="M318" s="112"/>
      <c r="N318" s="3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</row>
    <row r="319" ht="15.75" customHeight="1">
      <c r="A319" s="4"/>
      <c r="B319" s="4"/>
      <c r="C319" s="110"/>
      <c r="D319" s="4"/>
      <c r="E319" s="4"/>
      <c r="F319" s="111"/>
      <c r="G319" s="112"/>
      <c r="H319" s="112"/>
      <c r="I319" s="112"/>
      <c r="J319" s="112"/>
      <c r="K319" s="112"/>
      <c r="L319" s="112"/>
      <c r="M319" s="112"/>
      <c r="N319" s="3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</row>
    <row r="320" ht="15.75" customHeight="1">
      <c r="A320" s="4"/>
      <c r="B320" s="4"/>
      <c r="C320" s="110"/>
      <c r="D320" s="4"/>
      <c r="E320" s="4"/>
      <c r="F320" s="111"/>
      <c r="G320" s="112"/>
      <c r="H320" s="112"/>
      <c r="I320" s="112"/>
      <c r="J320" s="112"/>
      <c r="K320" s="112"/>
      <c r="L320" s="112"/>
      <c r="M320" s="112"/>
      <c r="N320" s="3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</row>
    <row r="321" ht="15.75" customHeight="1">
      <c r="A321" s="4"/>
      <c r="B321" s="4"/>
      <c r="C321" s="110"/>
      <c r="D321" s="4"/>
      <c r="E321" s="4"/>
      <c r="F321" s="111"/>
      <c r="G321" s="112"/>
      <c r="H321" s="112"/>
      <c r="I321" s="112"/>
      <c r="J321" s="112"/>
      <c r="K321" s="112"/>
      <c r="L321" s="112"/>
      <c r="M321" s="112"/>
      <c r="N321" s="3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</row>
    <row r="322" ht="15.75" customHeight="1">
      <c r="A322" s="4"/>
      <c r="B322" s="4"/>
      <c r="C322" s="110"/>
      <c r="D322" s="4"/>
      <c r="E322" s="4"/>
      <c r="F322" s="111"/>
      <c r="G322" s="112"/>
      <c r="H322" s="112"/>
      <c r="I322" s="112"/>
      <c r="J322" s="112"/>
      <c r="K322" s="112"/>
      <c r="L322" s="112"/>
      <c r="M322" s="112"/>
      <c r="N322" s="3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</row>
    <row r="323" ht="15.75" customHeight="1">
      <c r="A323" s="4"/>
      <c r="B323" s="4"/>
      <c r="C323" s="110"/>
      <c r="D323" s="4"/>
      <c r="E323" s="4"/>
      <c r="F323" s="111"/>
      <c r="G323" s="112"/>
      <c r="H323" s="112"/>
      <c r="I323" s="112"/>
      <c r="J323" s="112"/>
      <c r="K323" s="112"/>
      <c r="L323" s="112"/>
      <c r="M323" s="112"/>
      <c r="N323" s="3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</row>
    <row r="324" ht="15.75" customHeight="1">
      <c r="A324" s="4"/>
      <c r="B324" s="4"/>
      <c r="C324" s="110"/>
      <c r="D324" s="4"/>
      <c r="E324" s="4"/>
      <c r="F324" s="111"/>
      <c r="G324" s="112"/>
      <c r="H324" s="112"/>
      <c r="I324" s="112"/>
      <c r="J324" s="112"/>
      <c r="K324" s="112"/>
      <c r="L324" s="112"/>
      <c r="M324" s="112"/>
      <c r="N324" s="3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</row>
    <row r="325" ht="15.75" customHeight="1">
      <c r="A325" s="4"/>
      <c r="B325" s="4"/>
      <c r="C325" s="110"/>
      <c r="D325" s="4"/>
      <c r="E325" s="4"/>
      <c r="F325" s="111"/>
      <c r="G325" s="112"/>
      <c r="H325" s="112"/>
      <c r="I325" s="112"/>
      <c r="J325" s="112"/>
      <c r="K325" s="112"/>
      <c r="L325" s="112"/>
      <c r="M325" s="112"/>
      <c r="N325" s="3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</row>
    <row r="326" ht="15.75" customHeight="1">
      <c r="A326" s="4"/>
      <c r="B326" s="4"/>
      <c r="C326" s="110"/>
      <c r="D326" s="4"/>
      <c r="E326" s="4"/>
      <c r="F326" s="111"/>
      <c r="G326" s="112"/>
      <c r="H326" s="112"/>
      <c r="I326" s="112"/>
      <c r="J326" s="112"/>
      <c r="K326" s="112"/>
      <c r="L326" s="112"/>
      <c r="M326" s="112"/>
      <c r="N326" s="3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</row>
    <row r="327" ht="15.75" customHeight="1">
      <c r="A327" s="4"/>
      <c r="B327" s="4"/>
      <c r="C327" s="110"/>
      <c r="D327" s="4"/>
      <c r="E327" s="4"/>
      <c r="F327" s="111"/>
      <c r="G327" s="112"/>
      <c r="H327" s="112"/>
      <c r="I327" s="112"/>
      <c r="J327" s="112"/>
      <c r="K327" s="112"/>
      <c r="L327" s="112"/>
      <c r="M327" s="112"/>
      <c r="N327" s="3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</row>
    <row r="328" ht="15.75" customHeight="1">
      <c r="A328" s="4"/>
      <c r="B328" s="4"/>
      <c r="C328" s="110"/>
      <c r="D328" s="4"/>
      <c r="E328" s="4"/>
      <c r="F328" s="111"/>
      <c r="G328" s="112"/>
      <c r="H328" s="112"/>
      <c r="I328" s="112"/>
      <c r="J328" s="112"/>
      <c r="K328" s="112"/>
      <c r="L328" s="112"/>
      <c r="M328" s="112"/>
      <c r="N328" s="3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</row>
    <row r="329" ht="15.75" customHeight="1">
      <c r="A329" s="4"/>
      <c r="B329" s="4"/>
      <c r="C329" s="110"/>
      <c r="D329" s="4"/>
      <c r="E329" s="4"/>
      <c r="F329" s="111"/>
      <c r="G329" s="112"/>
      <c r="H329" s="112"/>
      <c r="I329" s="112"/>
      <c r="J329" s="112"/>
      <c r="K329" s="112"/>
      <c r="L329" s="112"/>
      <c r="M329" s="112"/>
      <c r="N329" s="3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</row>
    <row r="330" ht="15.75" customHeight="1">
      <c r="A330" s="4"/>
      <c r="B330" s="4"/>
      <c r="C330" s="110"/>
      <c r="D330" s="4"/>
      <c r="E330" s="4"/>
      <c r="F330" s="111"/>
      <c r="G330" s="112"/>
      <c r="H330" s="112"/>
      <c r="I330" s="112"/>
      <c r="J330" s="112"/>
      <c r="K330" s="112"/>
      <c r="L330" s="112"/>
      <c r="M330" s="112"/>
      <c r="N330" s="3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</row>
    <row r="331" ht="15.75" customHeight="1">
      <c r="A331" s="4"/>
      <c r="B331" s="4"/>
      <c r="C331" s="110"/>
      <c r="D331" s="4"/>
      <c r="E331" s="4"/>
      <c r="F331" s="111"/>
      <c r="G331" s="112"/>
      <c r="H331" s="112"/>
      <c r="I331" s="112"/>
      <c r="J331" s="112"/>
      <c r="K331" s="112"/>
      <c r="L331" s="112"/>
      <c r="M331" s="112"/>
      <c r="N331" s="3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</row>
    <row r="332" ht="15.75" customHeight="1">
      <c r="A332" s="4"/>
      <c r="B332" s="4"/>
      <c r="C332" s="110"/>
      <c r="D332" s="4"/>
      <c r="E332" s="4"/>
      <c r="F332" s="111"/>
      <c r="G332" s="112"/>
      <c r="H332" s="112"/>
      <c r="I332" s="112"/>
      <c r="J332" s="112"/>
      <c r="K332" s="112"/>
      <c r="L332" s="112"/>
      <c r="M332" s="112"/>
      <c r="N332" s="3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</row>
    <row r="333" ht="15.75" customHeight="1">
      <c r="A333" s="4"/>
      <c r="B333" s="4"/>
      <c r="C333" s="110"/>
      <c r="D333" s="4"/>
      <c r="E333" s="4"/>
      <c r="F333" s="111"/>
      <c r="G333" s="112"/>
      <c r="H333" s="112"/>
      <c r="I333" s="112"/>
      <c r="J333" s="112"/>
      <c r="K333" s="112"/>
      <c r="L333" s="112"/>
      <c r="M333" s="112"/>
      <c r="N333" s="3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</row>
    <row r="334" ht="15.75" customHeight="1">
      <c r="A334" s="4"/>
      <c r="B334" s="4"/>
      <c r="C334" s="110"/>
      <c r="D334" s="4"/>
      <c r="E334" s="4"/>
      <c r="F334" s="111"/>
      <c r="G334" s="112"/>
      <c r="H334" s="112"/>
      <c r="I334" s="112"/>
      <c r="J334" s="112"/>
      <c r="K334" s="112"/>
      <c r="L334" s="112"/>
      <c r="M334" s="112"/>
      <c r="N334" s="3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</row>
    <row r="335" ht="15.75" customHeight="1">
      <c r="A335" s="4"/>
      <c r="B335" s="4"/>
      <c r="C335" s="110"/>
      <c r="D335" s="4"/>
      <c r="E335" s="4"/>
      <c r="F335" s="111"/>
      <c r="G335" s="112"/>
      <c r="H335" s="112"/>
      <c r="I335" s="112"/>
      <c r="J335" s="112"/>
      <c r="K335" s="112"/>
      <c r="L335" s="112"/>
      <c r="M335" s="112"/>
      <c r="N335" s="3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</row>
    <row r="336" ht="15.75" customHeight="1">
      <c r="A336" s="4"/>
      <c r="B336" s="4"/>
      <c r="C336" s="110"/>
      <c r="D336" s="4"/>
      <c r="E336" s="4"/>
      <c r="F336" s="111"/>
      <c r="G336" s="112"/>
      <c r="H336" s="112"/>
      <c r="I336" s="112"/>
      <c r="J336" s="112"/>
      <c r="K336" s="112"/>
      <c r="L336" s="112"/>
      <c r="M336" s="112"/>
      <c r="N336" s="3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</row>
    <row r="337" ht="15.75" customHeight="1">
      <c r="A337" s="4"/>
      <c r="B337" s="4"/>
      <c r="C337" s="110"/>
      <c r="D337" s="4"/>
      <c r="E337" s="4"/>
      <c r="F337" s="111"/>
      <c r="G337" s="112"/>
      <c r="H337" s="112"/>
      <c r="I337" s="112"/>
      <c r="J337" s="112"/>
      <c r="K337" s="112"/>
      <c r="L337" s="112"/>
      <c r="M337" s="112"/>
      <c r="N337" s="3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</row>
    <row r="338" ht="15.75" customHeight="1">
      <c r="A338" s="4"/>
      <c r="B338" s="4"/>
      <c r="C338" s="110"/>
      <c r="D338" s="4"/>
      <c r="E338" s="4"/>
      <c r="F338" s="111"/>
      <c r="G338" s="112"/>
      <c r="H338" s="112"/>
      <c r="I338" s="112"/>
      <c r="J338" s="112"/>
      <c r="K338" s="112"/>
      <c r="L338" s="112"/>
      <c r="M338" s="112"/>
      <c r="N338" s="3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</row>
    <row r="339" ht="15.75" customHeight="1">
      <c r="A339" s="4"/>
      <c r="B339" s="4"/>
      <c r="C339" s="110"/>
      <c r="D339" s="4"/>
      <c r="E339" s="4"/>
      <c r="F339" s="111"/>
      <c r="G339" s="112"/>
      <c r="H339" s="112"/>
      <c r="I339" s="112"/>
      <c r="J339" s="112"/>
      <c r="K339" s="112"/>
      <c r="L339" s="112"/>
      <c r="M339" s="112"/>
      <c r="N339" s="3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</row>
    <row r="340" ht="15.75" customHeight="1">
      <c r="A340" s="4"/>
      <c r="B340" s="4"/>
      <c r="C340" s="110"/>
      <c r="D340" s="4"/>
      <c r="E340" s="4"/>
      <c r="F340" s="111"/>
      <c r="G340" s="112"/>
      <c r="H340" s="112"/>
      <c r="I340" s="112"/>
      <c r="J340" s="112"/>
      <c r="K340" s="112"/>
      <c r="L340" s="112"/>
      <c r="M340" s="112"/>
      <c r="N340" s="3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</row>
    <row r="341" ht="15.75" customHeight="1">
      <c r="A341" s="4"/>
      <c r="B341" s="4"/>
      <c r="C341" s="110"/>
      <c r="D341" s="4"/>
      <c r="E341" s="4"/>
      <c r="F341" s="111"/>
      <c r="G341" s="112"/>
      <c r="H341" s="112"/>
      <c r="I341" s="112"/>
      <c r="J341" s="112"/>
      <c r="K341" s="112"/>
      <c r="L341" s="112"/>
      <c r="M341" s="112"/>
      <c r="N341" s="3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</row>
    <row r="342" ht="15.75" customHeight="1">
      <c r="A342" s="4"/>
      <c r="B342" s="4"/>
      <c r="C342" s="110"/>
      <c r="D342" s="4"/>
      <c r="E342" s="4"/>
      <c r="F342" s="111"/>
      <c r="G342" s="112"/>
      <c r="H342" s="112"/>
      <c r="I342" s="112"/>
      <c r="J342" s="112"/>
      <c r="K342" s="112"/>
      <c r="L342" s="112"/>
      <c r="M342" s="112"/>
      <c r="N342" s="3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</row>
    <row r="343" ht="15.75" customHeight="1">
      <c r="A343" s="4"/>
      <c r="B343" s="4"/>
      <c r="C343" s="110"/>
      <c r="D343" s="4"/>
      <c r="E343" s="4"/>
      <c r="F343" s="111"/>
      <c r="G343" s="112"/>
      <c r="H343" s="112"/>
      <c r="I343" s="112"/>
      <c r="J343" s="112"/>
      <c r="K343" s="112"/>
      <c r="L343" s="112"/>
      <c r="M343" s="112"/>
      <c r="N343" s="3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</row>
    <row r="344" ht="15.75" customHeight="1">
      <c r="A344" s="4"/>
      <c r="B344" s="4"/>
      <c r="C344" s="110"/>
      <c r="D344" s="4"/>
      <c r="E344" s="4"/>
      <c r="F344" s="111"/>
      <c r="G344" s="112"/>
      <c r="H344" s="112"/>
      <c r="I344" s="112"/>
      <c r="J344" s="112"/>
      <c r="K344" s="112"/>
      <c r="L344" s="112"/>
      <c r="M344" s="112"/>
      <c r="N344" s="3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</row>
    <row r="345" ht="15.75" customHeight="1">
      <c r="A345" s="4"/>
      <c r="B345" s="4"/>
      <c r="C345" s="110"/>
      <c r="D345" s="4"/>
      <c r="E345" s="4"/>
      <c r="F345" s="111"/>
      <c r="G345" s="112"/>
      <c r="H345" s="112"/>
      <c r="I345" s="112"/>
      <c r="J345" s="112"/>
      <c r="K345" s="112"/>
      <c r="L345" s="112"/>
      <c r="M345" s="112"/>
      <c r="N345" s="3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</row>
    <row r="346" ht="15.75" customHeight="1">
      <c r="A346" s="4"/>
      <c r="B346" s="4"/>
      <c r="C346" s="110"/>
      <c r="D346" s="4"/>
      <c r="E346" s="4"/>
      <c r="F346" s="111"/>
      <c r="G346" s="112"/>
      <c r="H346" s="112"/>
      <c r="I346" s="112"/>
      <c r="J346" s="112"/>
      <c r="K346" s="112"/>
      <c r="L346" s="112"/>
      <c r="M346" s="112"/>
      <c r="N346" s="3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</row>
    <row r="347" ht="15.75" customHeight="1">
      <c r="A347" s="4"/>
      <c r="B347" s="4"/>
      <c r="C347" s="110"/>
      <c r="D347" s="4"/>
      <c r="E347" s="4"/>
      <c r="F347" s="111"/>
      <c r="G347" s="112"/>
      <c r="H347" s="112"/>
      <c r="I347" s="112"/>
      <c r="J347" s="112"/>
      <c r="K347" s="112"/>
      <c r="L347" s="112"/>
      <c r="M347" s="112"/>
      <c r="N347" s="3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</row>
    <row r="348" ht="15.75" customHeight="1">
      <c r="A348" s="4"/>
      <c r="B348" s="4"/>
      <c r="C348" s="110"/>
      <c r="D348" s="4"/>
      <c r="E348" s="4"/>
      <c r="F348" s="111"/>
      <c r="G348" s="112"/>
      <c r="H348" s="112"/>
      <c r="I348" s="112"/>
      <c r="J348" s="112"/>
      <c r="K348" s="112"/>
      <c r="L348" s="112"/>
      <c r="M348" s="112"/>
      <c r="N348" s="3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</row>
    <row r="349" ht="15.75" customHeight="1">
      <c r="A349" s="4"/>
      <c r="B349" s="4"/>
      <c r="C349" s="110"/>
      <c r="D349" s="4"/>
      <c r="E349" s="4"/>
      <c r="F349" s="111"/>
      <c r="G349" s="112"/>
      <c r="H349" s="112"/>
      <c r="I349" s="112"/>
      <c r="J349" s="112"/>
      <c r="K349" s="112"/>
      <c r="L349" s="112"/>
      <c r="M349" s="112"/>
      <c r="N349" s="3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</row>
    <row r="350" ht="15.75" customHeight="1">
      <c r="A350" s="4"/>
      <c r="B350" s="4"/>
      <c r="C350" s="110"/>
      <c r="D350" s="4"/>
      <c r="E350" s="4"/>
      <c r="F350" s="111"/>
      <c r="G350" s="112"/>
      <c r="H350" s="112"/>
      <c r="I350" s="112"/>
      <c r="J350" s="112"/>
      <c r="K350" s="112"/>
      <c r="L350" s="112"/>
      <c r="M350" s="112"/>
      <c r="N350" s="3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</row>
    <row r="351" ht="15.75" customHeight="1">
      <c r="A351" s="4"/>
      <c r="B351" s="4"/>
      <c r="C351" s="110"/>
      <c r="D351" s="4"/>
      <c r="E351" s="4"/>
      <c r="F351" s="111"/>
      <c r="G351" s="112"/>
      <c r="H351" s="112"/>
      <c r="I351" s="112"/>
      <c r="J351" s="112"/>
      <c r="K351" s="112"/>
      <c r="L351" s="112"/>
      <c r="M351" s="112"/>
      <c r="N351" s="3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</row>
    <row r="352" ht="15.75" customHeight="1">
      <c r="A352" s="4"/>
      <c r="B352" s="4"/>
      <c r="C352" s="110"/>
      <c r="D352" s="4"/>
      <c r="E352" s="4"/>
      <c r="F352" s="111"/>
      <c r="G352" s="112"/>
      <c r="H352" s="112"/>
      <c r="I352" s="112"/>
      <c r="J352" s="112"/>
      <c r="K352" s="112"/>
      <c r="L352" s="112"/>
      <c r="M352" s="112"/>
      <c r="N352" s="3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</row>
    <row r="353" ht="15.75" customHeight="1">
      <c r="A353" s="4"/>
      <c r="B353" s="4"/>
      <c r="C353" s="110"/>
      <c r="D353" s="4"/>
      <c r="E353" s="4"/>
      <c r="F353" s="111"/>
      <c r="G353" s="112"/>
      <c r="H353" s="112"/>
      <c r="I353" s="112"/>
      <c r="J353" s="112"/>
      <c r="K353" s="112"/>
      <c r="L353" s="112"/>
      <c r="M353" s="112"/>
      <c r="N353" s="3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</row>
    <row r="354" ht="15.75" customHeight="1">
      <c r="A354" s="4"/>
      <c r="B354" s="4"/>
      <c r="C354" s="110"/>
      <c r="D354" s="4"/>
      <c r="E354" s="4"/>
      <c r="F354" s="111"/>
      <c r="G354" s="112"/>
      <c r="H354" s="112"/>
      <c r="I354" s="112"/>
      <c r="J354" s="112"/>
      <c r="K354" s="112"/>
      <c r="L354" s="112"/>
      <c r="M354" s="112"/>
      <c r="N354" s="3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</row>
    <row r="355" ht="15.75" customHeight="1">
      <c r="A355" s="4"/>
      <c r="B355" s="4"/>
      <c r="C355" s="110"/>
      <c r="D355" s="4"/>
      <c r="E355" s="4"/>
      <c r="F355" s="111"/>
      <c r="G355" s="112"/>
      <c r="H355" s="112"/>
      <c r="I355" s="112"/>
      <c r="J355" s="112"/>
      <c r="K355" s="112"/>
      <c r="L355" s="112"/>
      <c r="M355" s="112"/>
      <c r="N355" s="3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</row>
    <row r="356" ht="15.75" customHeight="1">
      <c r="A356" s="4"/>
      <c r="B356" s="4"/>
      <c r="C356" s="110"/>
      <c r="D356" s="4"/>
      <c r="E356" s="4"/>
      <c r="F356" s="111"/>
      <c r="G356" s="112"/>
      <c r="H356" s="112"/>
      <c r="I356" s="112"/>
      <c r="J356" s="112"/>
      <c r="K356" s="112"/>
      <c r="L356" s="112"/>
      <c r="M356" s="112"/>
      <c r="N356" s="3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</row>
    <row r="357" ht="15.75" customHeight="1">
      <c r="A357" s="4"/>
      <c r="B357" s="4"/>
      <c r="C357" s="110"/>
      <c r="D357" s="4"/>
      <c r="E357" s="4"/>
      <c r="F357" s="111"/>
      <c r="G357" s="112"/>
      <c r="H357" s="112"/>
      <c r="I357" s="112"/>
      <c r="J357" s="112"/>
      <c r="K357" s="112"/>
      <c r="L357" s="112"/>
      <c r="M357" s="112"/>
      <c r="N357" s="3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</row>
    <row r="358" ht="15.75" customHeight="1">
      <c r="A358" s="4"/>
      <c r="B358" s="4"/>
      <c r="C358" s="110"/>
      <c r="D358" s="4"/>
      <c r="E358" s="4"/>
      <c r="F358" s="111"/>
      <c r="G358" s="112"/>
      <c r="H358" s="112"/>
      <c r="I358" s="112"/>
      <c r="J358" s="112"/>
      <c r="K358" s="112"/>
      <c r="L358" s="112"/>
      <c r="M358" s="112"/>
      <c r="N358" s="3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</row>
    <row r="359" ht="15.75" customHeight="1">
      <c r="A359" s="4"/>
      <c r="B359" s="4"/>
      <c r="C359" s="110"/>
      <c r="D359" s="4"/>
      <c r="E359" s="4"/>
      <c r="F359" s="111"/>
      <c r="G359" s="112"/>
      <c r="H359" s="112"/>
      <c r="I359" s="112"/>
      <c r="J359" s="112"/>
      <c r="K359" s="112"/>
      <c r="L359" s="112"/>
      <c r="M359" s="112"/>
      <c r="N359" s="3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</row>
    <row r="360" ht="15.75" customHeight="1">
      <c r="A360" s="4"/>
      <c r="B360" s="4"/>
      <c r="C360" s="110"/>
      <c r="D360" s="4"/>
      <c r="E360" s="4"/>
      <c r="F360" s="111"/>
      <c r="G360" s="112"/>
      <c r="H360" s="112"/>
      <c r="I360" s="112"/>
      <c r="J360" s="112"/>
      <c r="K360" s="112"/>
      <c r="L360" s="112"/>
      <c r="M360" s="112"/>
      <c r="N360" s="3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</row>
    <row r="361" ht="15.75" customHeight="1">
      <c r="A361" s="4"/>
      <c r="B361" s="4"/>
      <c r="C361" s="110"/>
      <c r="D361" s="4"/>
      <c r="E361" s="4"/>
      <c r="F361" s="111"/>
      <c r="G361" s="112"/>
      <c r="H361" s="112"/>
      <c r="I361" s="112"/>
      <c r="J361" s="112"/>
      <c r="K361" s="112"/>
      <c r="L361" s="112"/>
      <c r="M361" s="112"/>
      <c r="N361" s="3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</row>
    <row r="362" ht="15.75" customHeight="1">
      <c r="A362" s="4"/>
      <c r="B362" s="4"/>
      <c r="C362" s="110"/>
      <c r="D362" s="4"/>
      <c r="E362" s="4"/>
      <c r="F362" s="111"/>
      <c r="G362" s="112"/>
      <c r="H362" s="112"/>
      <c r="I362" s="112"/>
      <c r="J362" s="112"/>
      <c r="K362" s="112"/>
      <c r="L362" s="112"/>
      <c r="M362" s="112"/>
      <c r="N362" s="3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</row>
    <row r="363" ht="15.75" customHeight="1">
      <c r="A363" s="4"/>
      <c r="B363" s="4"/>
      <c r="C363" s="110"/>
      <c r="D363" s="4"/>
      <c r="E363" s="4"/>
      <c r="F363" s="111"/>
      <c r="G363" s="112"/>
      <c r="H363" s="112"/>
      <c r="I363" s="112"/>
      <c r="J363" s="112"/>
      <c r="K363" s="112"/>
      <c r="L363" s="112"/>
      <c r="M363" s="112"/>
      <c r="N363" s="3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</row>
    <row r="364" ht="15.75" customHeight="1">
      <c r="A364" s="4"/>
      <c r="B364" s="4"/>
      <c r="C364" s="110"/>
      <c r="D364" s="4"/>
      <c r="E364" s="4"/>
      <c r="F364" s="111"/>
      <c r="G364" s="112"/>
      <c r="H364" s="112"/>
      <c r="I364" s="112"/>
      <c r="J364" s="112"/>
      <c r="K364" s="112"/>
      <c r="L364" s="112"/>
      <c r="M364" s="112"/>
      <c r="N364" s="3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</row>
    <row r="365" ht="15.75" customHeight="1">
      <c r="A365" s="4"/>
      <c r="B365" s="4"/>
      <c r="C365" s="110"/>
      <c r="D365" s="4"/>
      <c r="E365" s="4"/>
      <c r="F365" s="111"/>
      <c r="G365" s="112"/>
      <c r="H365" s="112"/>
      <c r="I365" s="112"/>
      <c r="J365" s="112"/>
      <c r="K365" s="112"/>
      <c r="L365" s="112"/>
      <c r="M365" s="112"/>
      <c r="N365" s="3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</row>
    <row r="366" ht="15.75" customHeight="1">
      <c r="A366" s="4"/>
      <c r="B366" s="4"/>
      <c r="C366" s="110"/>
      <c r="D366" s="4"/>
      <c r="E366" s="4"/>
      <c r="F366" s="111"/>
      <c r="G366" s="112"/>
      <c r="H366" s="112"/>
      <c r="I366" s="112"/>
      <c r="J366" s="112"/>
      <c r="K366" s="112"/>
      <c r="L366" s="112"/>
      <c r="M366" s="112"/>
      <c r="N366" s="3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</row>
    <row r="367" ht="15.75" customHeight="1">
      <c r="A367" s="4"/>
      <c r="B367" s="4"/>
      <c r="C367" s="110"/>
      <c r="D367" s="4"/>
      <c r="E367" s="4"/>
      <c r="F367" s="111"/>
      <c r="G367" s="112"/>
      <c r="H367" s="112"/>
      <c r="I367" s="112"/>
      <c r="J367" s="112"/>
      <c r="K367" s="112"/>
      <c r="L367" s="112"/>
      <c r="M367" s="112"/>
      <c r="N367" s="3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</row>
    <row r="368" ht="15.75" customHeight="1">
      <c r="A368" s="4"/>
      <c r="B368" s="4"/>
      <c r="C368" s="110"/>
      <c r="D368" s="4"/>
      <c r="E368" s="4"/>
      <c r="F368" s="111"/>
      <c r="G368" s="112"/>
      <c r="H368" s="112"/>
      <c r="I368" s="112"/>
      <c r="J368" s="112"/>
      <c r="K368" s="112"/>
      <c r="L368" s="112"/>
      <c r="M368" s="112"/>
      <c r="N368" s="3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</row>
    <row r="369" ht="15.75" customHeight="1">
      <c r="A369" s="4"/>
      <c r="B369" s="4"/>
      <c r="C369" s="110"/>
      <c r="D369" s="4"/>
      <c r="E369" s="4"/>
      <c r="F369" s="111"/>
      <c r="G369" s="112"/>
      <c r="H369" s="112"/>
      <c r="I369" s="112"/>
      <c r="J369" s="112"/>
      <c r="K369" s="112"/>
      <c r="L369" s="112"/>
      <c r="M369" s="112"/>
      <c r="N369" s="3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</row>
    <row r="370" ht="15.75" customHeight="1">
      <c r="A370" s="4"/>
      <c r="B370" s="4"/>
      <c r="C370" s="110"/>
      <c r="D370" s="4"/>
      <c r="E370" s="4"/>
      <c r="F370" s="111"/>
      <c r="G370" s="112"/>
      <c r="H370" s="112"/>
      <c r="I370" s="112"/>
      <c r="J370" s="112"/>
      <c r="K370" s="112"/>
      <c r="L370" s="112"/>
      <c r="M370" s="112"/>
      <c r="N370" s="3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</row>
    <row r="371" ht="15.75" customHeight="1">
      <c r="A371" s="4"/>
      <c r="B371" s="4"/>
      <c r="C371" s="110"/>
      <c r="D371" s="4"/>
      <c r="E371" s="4"/>
      <c r="F371" s="111"/>
      <c r="G371" s="112"/>
      <c r="H371" s="112"/>
      <c r="I371" s="112"/>
      <c r="J371" s="112"/>
      <c r="K371" s="112"/>
      <c r="L371" s="112"/>
      <c r="M371" s="112"/>
      <c r="N371" s="3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</row>
    <row r="372" ht="15.75" customHeight="1">
      <c r="A372" s="4"/>
      <c r="B372" s="4"/>
      <c r="C372" s="110"/>
      <c r="D372" s="4"/>
      <c r="E372" s="4"/>
      <c r="F372" s="111"/>
      <c r="G372" s="112"/>
      <c r="H372" s="112"/>
      <c r="I372" s="112"/>
      <c r="J372" s="112"/>
      <c r="K372" s="112"/>
      <c r="L372" s="112"/>
      <c r="M372" s="112"/>
      <c r="N372" s="3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</row>
    <row r="373" ht="15.75" customHeight="1">
      <c r="A373" s="4"/>
      <c r="B373" s="4"/>
      <c r="C373" s="110"/>
      <c r="D373" s="4"/>
      <c r="E373" s="4"/>
      <c r="F373" s="111"/>
      <c r="G373" s="112"/>
      <c r="H373" s="112"/>
      <c r="I373" s="112"/>
      <c r="J373" s="112"/>
      <c r="K373" s="112"/>
      <c r="L373" s="112"/>
      <c r="M373" s="112"/>
      <c r="N373" s="3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</row>
    <row r="374" ht="15.75" customHeight="1">
      <c r="A374" s="4"/>
      <c r="B374" s="4"/>
      <c r="C374" s="110"/>
      <c r="D374" s="4"/>
      <c r="E374" s="4"/>
      <c r="F374" s="111"/>
      <c r="G374" s="112"/>
      <c r="H374" s="112"/>
      <c r="I374" s="112"/>
      <c r="J374" s="112"/>
      <c r="K374" s="112"/>
      <c r="L374" s="112"/>
      <c r="M374" s="112"/>
      <c r="N374" s="3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</row>
    <row r="375" ht="15.75" customHeight="1">
      <c r="A375" s="4"/>
      <c r="B375" s="4"/>
      <c r="C375" s="110"/>
      <c r="D375" s="4"/>
      <c r="E375" s="4"/>
      <c r="F375" s="111"/>
      <c r="G375" s="112"/>
      <c r="H375" s="112"/>
      <c r="I375" s="112"/>
      <c r="J375" s="112"/>
      <c r="K375" s="112"/>
      <c r="L375" s="112"/>
      <c r="M375" s="112"/>
      <c r="N375" s="3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</row>
    <row r="376" ht="15.75" customHeight="1">
      <c r="A376" s="4"/>
      <c r="B376" s="4"/>
      <c r="C376" s="110"/>
      <c r="D376" s="4"/>
      <c r="E376" s="4"/>
      <c r="F376" s="111"/>
      <c r="G376" s="112"/>
      <c r="H376" s="112"/>
      <c r="I376" s="112"/>
      <c r="J376" s="112"/>
      <c r="K376" s="112"/>
      <c r="L376" s="112"/>
      <c r="M376" s="112"/>
      <c r="N376" s="3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</row>
    <row r="377" ht="15.75" customHeight="1">
      <c r="A377" s="4"/>
      <c r="B377" s="4"/>
      <c r="C377" s="110"/>
      <c r="D377" s="4"/>
      <c r="E377" s="4"/>
      <c r="F377" s="111"/>
      <c r="G377" s="112"/>
      <c r="H377" s="112"/>
      <c r="I377" s="112"/>
      <c r="J377" s="112"/>
      <c r="K377" s="112"/>
      <c r="L377" s="112"/>
      <c r="M377" s="112"/>
      <c r="N377" s="3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</row>
    <row r="378" ht="15.75" customHeight="1">
      <c r="A378" s="4"/>
      <c r="B378" s="4"/>
      <c r="C378" s="110"/>
      <c r="D378" s="4"/>
      <c r="E378" s="4"/>
      <c r="F378" s="111"/>
      <c r="G378" s="112"/>
      <c r="H378" s="112"/>
      <c r="I378" s="112"/>
      <c r="J378" s="112"/>
      <c r="K378" s="112"/>
      <c r="L378" s="112"/>
      <c r="M378" s="112"/>
      <c r="N378" s="3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</row>
    <row r="379" ht="15.75" customHeight="1">
      <c r="A379" s="4"/>
      <c r="B379" s="4"/>
      <c r="C379" s="110"/>
      <c r="D379" s="4"/>
      <c r="E379" s="4"/>
      <c r="F379" s="111"/>
      <c r="G379" s="112"/>
      <c r="H379" s="112"/>
      <c r="I379" s="112"/>
      <c r="J379" s="112"/>
      <c r="K379" s="112"/>
      <c r="L379" s="112"/>
      <c r="M379" s="112"/>
      <c r="N379" s="3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</row>
    <row r="380" ht="15.75" customHeight="1">
      <c r="A380" s="4"/>
      <c r="B380" s="4"/>
      <c r="C380" s="110"/>
      <c r="D380" s="4"/>
      <c r="E380" s="4"/>
      <c r="F380" s="111"/>
      <c r="G380" s="112"/>
      <c r="H380" s="112"/>
      <c r="I380" s="112"/>
      <c r="J380" s="112"/>
      <c r="K380" s="112"/>
      <c r="L380" s="112"/>
      <c r="M380" s="112"/>
      <c r="N380" s="3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</row>
    <row r="381" ht="15.75" customHeight="1">
      <c r="A381" s="4"/>
      <c r="B381" s="4"/>
      <c r="C381" s="110"/>
      <c r="D381" s="4"/>
      <c r="E381" s="4"/>
      <c r="F381" s="111"/>
      <c r="G381" s="112"/>
      <c r="H381" s="112"/>
      <c r="I381" s="112"/>
      <c r="J381" s="112"/>
      <c r="K381" s="112"/>
      <c r="L381" s="112"/>
      <c r="M381" s="112"/>
      <c r="N381" s="3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</row>
    <row r="382" ht="15.75" customHeight="1">
      <c r="A382" s="4"/>
      <c r="B382" s="4"/>
      <c r="C382" s="110"/>
      <c r="D382" s="4"/>
      <c r="E382" s="4"/>
      <c r="F382" s="111"/>
      <c r="G382" s="112"/>
      <c r="H382" s="112"/>
      <c r="I382" s="112"/>
      <c r="J382" s="112"/>
      <c r="K382" s="112"/>
      <c r="L382" s="112"/>
      <c r="M382" s="112"/>
      <c r="N382" s="3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</row>
    <row r="383" ht="15.75" customHeight="1">
      <c r="A383" s="4"/>
      <c r="B383" s="4"/>
      <c r="C383" s="110"/>
      <c r="D383" s="4"/>
      <c r="E383" s="4"/>
      <c r="F383" s="111"/>
      <c r="G383" s="112"/>
      <c r="H383" s="112"/>
      <c r="I383" s="112"/>
      <c r="J383" s="112"/>
      <c r="K383" s="112"/>
      <c r="L383" s="112"/>
      <c r="M383" s="112"/>
      <c r="N383" s="3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</row>
    <row r="384" ht="15.75" customHeight="1">
      <c r="A384" s="4"/>
      <c r="B384" s="4"/>
      <c r="C384" s="110"/>
      <c r="D384" s="4"/>
      <c r="E384" s="4"/>
      <c r="F384" s="111"/>
      <c r="G384" s="112"/>
      <c r="H384" s="112"/>
      <c r="I384" s="112"/>
      <c r="J384" s="112"/>
      <c r="K384" s="112"/>
      <c r="L384" s="112"/>
      <c r="M384" s="112"/>
      <c r="N384" s="3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4"/>
    </row>
    <row r="385" ht="15.75" customHeight="1">
      <c r="A385" s="4"/>
      <c r="B385" s="4"/>
      <c r="C385" s="110"/>
      <c r="D385" s="4"/>
      <c r="E385" s="4"/>
      <c r="F385" s="111"/>
      <c r="G385" s="112"/>
      <c r="H385" s="112"/>
      <c r="I385" s="112"/>
      <c r="J385" s="112"/>
      <c r="K385" s="112"/>
      <c r="L385" s="112"/>
      <c r="M385" s="112"/>
      <c r="N385" s="3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4"/>
    </row>
    <row r="386" ht="15.75" customHeight="1">
      <c r="A386" s="4"/>
      <c r="B386" s="4"/>
      <c r="C386" s="110"/>
      <c r="D386" s="4"/>
      <c r="E386" s="4"/>
      <c r="F386" s="111"/>
      <c r="G386" s="112"/>
      <c r="H386" s="112"/>
      <c r="I386" s="112"/>
      <c r="J386" s="112"/>
      <c r="K386" s="112"/>
      <c r="L386" s="112"/>
      <c r="M386" s="112"/>
      <c r="N386" s="3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4"/>
    </row>
    <row r="387" ht="15.75" customHeight="1">
      <c r="A387" s="4"/>
      <c r="B387" s="4"/>
      <c r="C387" s="110"/>
      <c r="D387" s="4"/>
      <c r="E387" s="4"/>
      <c r="F387" s="111"/>
      <c r="G387" s="112"/>
      <c r="H387" s="112"/>
      <c r="I387" s="112"/>
      <c r="J387" s="112"/>
      <c r="K387" s="112"/>
      <c r="L387" s="112"/>
      <c r="M387" s="112"/>
      <c r="N387" s="3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4"/>
    </row>
    <row r="388" ht="15.75" customHeight="1">
      <c r="A388" s="4"/>
      <c r="B388" s="4"/>
      <c r="C388" s="110"/>
      <c r="D388" s="4"/>
      <c r="E388" s="4"/>
      <c r="F388" s="111"/>
      <c r="G388" s="112"/>
      <c r="H388" s="112"/>
      <c r="I388" s="112"/>
      <c r="J388" s="112"/>
      <c r="K388" s="112"/>
      <c r="L388" s="112"/>
      <c r="M388" s="112"/>
      <c r="N388" s="3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4"/>
    </row>
    <row r="389" ht="15.75" customHeight="1">
      <c r="A389" s="4"/>
      <c r="B389" s="4"/>
      <c r="C389" s="110"/>
      <c r="D389" s="4"/>
      <c r="E389" s="4"/>
      <c r="F389" s="111"/>
      <c r="G389" s="112"/>
      <c r="H389" s="112"/>
      <c r="I389" s="112"/>
      <c r="J389" s="112"/>
      <c r="K389" s="112"/>
      <c r="L389" s="112"/>
      <c r="M389" s="112"/>
      <c r="N389" s="3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4"/>
      <c r="AX389" s="4"/>
      <c r="AY389" s="4"/>
    </row>
    <row r="390" ht="15.75" customHeight="1">
      <c r="A390" s="4"/>
      <c r="B390" s="4"/>
      <c r="C390" s="110"/>
      <c r="D390" s="4"/>
      <c r="E390" s="4"/>
      <c r="F390" s="111"/>
      <c r="G390" s="112"/>
      <c r="H390" s="112"/>
      <c r="I390" s="112"/>
      <c r="J390" s="112"/>
      <c r="K390" s="112"/>
      <c r="L390" s="112"/>
      <c r="M390" s="112"/>
      <c r="N390" s="3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4"/>
    </row>
    <row r="391" ht="15.75" customHeight="1">
      <c r="A391" s="4"/>
      <c r="B391" s="4"/>
      <c r="C391" s="110"/>
      <c r="D391" s="4"/>
      <c r="E391" s="4"/>
      <c r="F391" s="111"/>
      <c r="G391" s="112"/>
      <c r="H391" s="112"/>
      <c r="I391" s="112"/>
      <c r="J391" s="112"/>
      <c r="K391" s="112"/>
      <c r="L391" s="112"/>
      <c r="M391" s="112"/>
      <c r="N391" s="3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4"/>
    </row>
    <row r="392" ht="15.75" customHeight="1">
      <c r="A392" s="4"/>
      <c r="B392" s="4"/>
      <c r="C392" s="110"/>
      <c r="D392" s="4"/>
      <c r="E392" s="4"/>
      <c r="F392" s="111"/>
      <c r="G392" s="112"/>
      <c r="H392" s="112"/>
      <c r="I392" s="112"/>
      <c r="J392" s="112"/>
      <c r="K392" s="112"/>
      <c r="L392" s="112"/>
      <c r="M392" s="112"/>
      <c r="N392" s="3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4"/>
    </row>
    <row r="393" ht="15.75" customHeight="1">
      <c r="A393" s="4"/>
      <c r="B393" s="4"/>
      <c r="C393" s="110"/>
      <c r="D393" s="4"/>
      <c r="E393" s="4"/>
      <c r="F393" s="111"/>
      <c r="G393" s="112"/>
      <c r="H393" s="112"/>
      <c r="I393" s="112"/>
      <c r="J393" s="112"/>
      <c r="K393" s="112"/>
      <c r="L393" s="112"/>
      <c r="M393" s="112"/>
      <c r="N393" s="3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4"/>
    </row>
    <row r="394" ht="15.75" customHeight="1">
      <c r="A394" s="4"/>
      <c r="B394" s="4"/>
      <c r="C394" s="110"/>
      <c r="D394" s="4"/>
      <c r="E394" s="4"/>
      <c r="F394" s="111"/>
      <c r="G394" s="112"/>
      <c r="H394" s="112"/>
      <c r="I394" s="112"/>
      <c r="J394" s="112"/>
      <c r="K394" s="112"/>
      <c r="L394" s="112"/>
      <c r="M394" s="112"/>
      <c r="N394" s="3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</row>
    <row r="395" ht="15.75" customHeight="1">
      <c r="A395" s="4"/>
      <c r="B395" s="4"/>
      <c r="C395" s="110"/>
      <c r="D395" s="4"/>
      <c r="E395" s="4"/>
      <c r="F395" s="111"/>
      <c r="G395" s="112"/>
      <c r="H395" s="112"/>
      <c r="I395" s="112"/>
      <c r="J395" s="112"/>
      <c r="K395" s="112"/>
      <c r="L395" s="112"/>
      <c r="M395" s="112"/>
      <c r="N395" s="3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</row>
    <row r="396" ht="15.75" customHeight="1">
      <c r="A396" s="4"/>
      <c r="B396" s="4"/>
      <c r="C396" s="110"/>
      <c r="D396" s="4"/>
      <c r="E396" s="4"/>
      <c r="F396" s="111"/>
      <c r="G396" s="112"/>
      <c r="H396" s="112"/>
      <c r="I396" s="112"/>
      <c r="J396" s="112"/>
      <c r="K396" s="112"/>
      <c r="L396" s="112"/>
      <c r="M396" s="112"/>
      <c r="N396" s="3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</row>
    <row r="397" ht="15.75" customHeight="1">
      <c r="A397" s="4"/>
      <c r="B397" s="4"/>
      <c r="C397" s="110"/>
      <c r="D397" s="4"/>
      <c r="E397" s="4"/>
      <c r="F397" s="111"/>
      <c r="G397" s="112"/>
      <c r="H397" s="112"/>
      <c r="I397" s="112"/>
      <c r="J397" s="112"/>
      <c r="K397" s="112"/>
      <c r="L397" s="112"/>
      <c r="M397" s="112"/>
      <c r="N397" s="3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</row>
    <row r="398" ht="15.75" customHeight="1">
      <c r="A398" s="4"/>
      <c r="B398" s="4"/>
      <c r="C398" s="110"/>
      <c r="D398" s="4"/>
      <c r="E398" s="4"/>
      <c r="F398" s="111"/>
      <c r="G398" s="112"/>
      <c r="H398" s="112"/>
      <c r="I398" s="112"/>
      <c r="J398" s="112"/>
      <c r="K398" s="112"/>
      <c r="L398" s="112"/>
      <c r="M398" s="112"/>
      <c r="N398" s="3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</row>
    <row r="399" ht="15.75" customHeight="1">
      <c r="A399" s="4"/>
      <c r="B399" s="4"/>
      <c r="C399" s="110"/>
      <c r="D399" s="4"/>
      <c r="E399" s="4"/>
      <c r="F399" s="111"/>
      <c r="G399" s="112"/>
      <c r="H399" s="112"/>
      <c r="I399" s="112"/>
      <c r="J399" s="112"/>
      <c r="K399" s="112"/>
      <c r="L399" s="112"/>
      <c r="M399" s="112"/>
      <c r="N399" s="3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</row>
    <row r="400" ht="15.75" customHeight="1">
      <c r="A400" s="4"/>
      <c r="B400" s="4"/>
      <c r="C400" s="110"/>
      <c r="D400" s="4"/>
      <c r="E400" s="4"/>
      <c r="F400" s="111"/>
      <c r="G400" s="112"/>
      <c r="H400" s="112"/>
      <c r="I400" s="112"/>
      <c r="J400" s="112"/>
      <c r="K400" s="112"/>
      <c r="L400" s="112"/>
      <c r="M400" s="112"/>
      <c r="N400" s="3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</row>
    <row r="401" ht="15.75" customHeight="1">
      <c r="A401" s="4"/>
      <c r="B401" s="4"/>
      <c r="C401" s="110"/>
      <c r="D401" s="4"/>
      <c r="E401" s="4"/>
      <c r="F401" s="111"/>
      <c r="G401" s="112"/>
      <c r="H401" s="112"/>
      <c r="I401" s="112"/>
      <c r="J401" s="112"/>
      <c r="K401" s="112"/>
      <c r="L401" s="112"/>
      <c r="M401" s="112"/>
      <c r="N401" s="3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</row>
    <row r="402" ht="15.75" customHeight="1">
      <c r="A402" s="4"/>
      <c r="B402" s="4"/>
      <c r="C402" s="110"/>
      <c r="D402" s="4"/>
      <c r="E402" s="4"/>
      <c r="F402" s="111"/>
      <c r="G402" s="112"/>
      <c r="H402" s="112"/>
      <c r="I402" s="112"/>
      <c r="J402" s="112"/>
      <c r="K402" s="112"/>
      <c r="L402" s="112"/>
      <c r="M402" s="112"/>
      <c r="N402" s="3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</row>
    <row r="403" ht="15.75" customHeight="1">
      <c r="A403" s="4"/>
      <c r="B403" s="4"/>
      <c r="C403" s="110"/>
      <c r="D403" s="4"/>
      <c r="E403" s="4"/>
      <c r="F403" s="111"/>
      <c r="G403" s="112"/>
      <c r="H403" s="112"/>
      <c r="I403" s="112"/>
      <c r="J403" s="112"/>
      <c r="K403" s="112"/>
      <c r="L403" s="112"/>
      <c r="M403" s="112"/>
      <c r="N403" s="3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</row>
    <row r="404" ht="15.75" customHeight="1">
      <c r="A404" s="4"/>
      <c r="B404" s="4"/>
      <c r="C404" s="110"/>
      <c r="D404" s="4"/>
      <c r="E404" s="4"/>
      <c r="F404" s="111"/>
      <c r="G404" s="112"/>
      <c r="H404" s="112"/>
      <c r="I404" s="112"/>
      <c r="J404" s="112"/>
      <c r="K404" s="112"/>
      <c r="L404" s="112"/>
      <c r="M404" s="112"/>
      <c r="N404" s="3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</row>
    <row r="405" ht="15.75" customHeight="1">
      <c r="A405" s="4"/>
      <c r="B405" s="4"/>
      <c r="C405" s="110"/>
      <c r="D405" s="4"/>
      <c r="E405" s="4"/>
      <c r="F405" s="111"/>
      <c r="G405" s="112"/>
      <c r="H405" s="112"/>
      <c r="I405" s="112"/>
      <c r="J405" s="112"/>
      <c r="K405" s="112"/>
      <c r="L405" s="112"/>
      <c r="M405" s="112"/>
      <c r="N405" s="3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</row>
    <row r="406" ht="15.75" customHeight="1">
      <c r="A406" s="4"/>
      <c r="B406" s="4"/>
      <c r="C406" s="110"/>
      <c r="D406" s="4"/>
      <c r="E406" s="4"/>
      <c r="F406" s="111"/>
      <c r="G406" s="112"/>
      <c r="H406" s="112"/>
      <c r="I406" s="112"/>
      <c r="J406" s="112"/>
      <c r="K406" s="112"/>
      <c r="L406" s="112"/>
      <c r="M406" s="112"/>
      <c r="N406" s="3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</row>
    <row r="407" ht="15.75" customHeight="1">
      <c r="A407" s="4"/>
      <c r="B407" s="4"/>
      <c r="C407" s="110"/>
      <c r="D407" s="4"/>
      <c r="E407" s="4"/>
      <c r="F407" s="111"/>
      <c r="G407" s="112"/>
      <c r="H407" s="112"/>
      <c r="I407" s="112"/>
      <c r="J407" s="112"/>
      <c r="K407" s="112"/>
      <c r="L407" s="112"/>
      <c r="M407" s="112"/>
      <c r="N407" s="3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</row>
    <row r="408" ht="15.75" customHeight="1">
      <c r="A408" s="4"/>
      <c r="B408" s="4"/>
      <c r="C408" s="110"/>
      <c r="D408" s="4"/>
      <c r="E408" s="4"/>
      <c r="F408" s="111"/>
      <c r="G408" s="112"/>
      <c r="H408" s="112"/>
      <c r="I408" s="112"/>
      <c r="J408" s="112"/>
      <c r="K408" s="112"/>
      <c r="L408" s="112"/>
      <c r="M408" s="112"/>
      <c r="N408" s="3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</row>
    <row r="409" ht="15.75" customHeight="1">
      <c r="A409" s="4"/>
      <c r="B409" s="4"/>
      <c r="C409" s="110"/>
      <c r="D409" s="4"/>
      <c r="E409" s="4"/>
      <c r="F409" s="111"/>
      <c r="G409" s="112"/>
      <c r="H409" s="112"/>
      <c r="I409" s="112"/>
      <c r="J409" s="112"/>
      <c r="K409" s="112"/>
      <c r="L409" s="112"/>
      <c r="M409" s="112"/>
      <c r="N409" s="3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</row>
    <row r="410" ht="15.75" customHeight="1">
      <c r="A410" s="4"/>
      <c r="B410" s="4"/>
      <c r="C410" s="110"/>
      <c r="D410" s="4"/>
      <c r="E410" s="4"/>
      <c r="F410" s="111"/>
      <c r="G410" s="112"/>
      <c r="H410" s="112"/>
      <c r="I410" s="112"/>
      <c r="J410" s="112"/>
      <c r="K410" s="112"/>
      <c r="L410" s="112"/>
      <c r="M410" s="112"/>
      <c r="N410" s="3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</row>
    <row r="411" ht="15.75" customHeight="1">
      <c r="A411" s="4"/>
      <c r="B411" s="4"/>
      <c r="C411" s="110"/>
      <c r="D411" s="4"/>
      <c r="E411" s="4"/>
      <c r="F411" s="111"/>
      <c r="G411" s="112"/>
      <c r="H411" s="112"/>
      <c r="I411" s="112"/>
      <c r="J411" s="112"/>
      <c r="K411" s="112"/>
      <c r="L411" s="112"/>
      <c r="M411" s="112"/>
      <c r="N411" s="3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</row>
    <row r="412" ht="15.75" customHeight="1">
      <c r="A412" s="4"/>
      <c r="B412" s="4"/>
      <c r="C412" s="110"/>
      <c r="D412" s="4"/>
      <c r="E412" s="4"/>
      <c r="F412" s="111"/>
      <c r="G412" s="112"/>
      <c r="H412" s="112"/>
      <c r="I412" s="112"/>
      <c r="J412" s="112"/>
      <c r="K412" s="112"/>
      <c r="L412" s="112"/>
      <c r="M412" s="112"/>
      <c r="N412" s="3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</row>
    <row r="413" ht="15.75" customHeight="1">
      <c r="A413" s="4"/>
      <c r="B413" s="4"/>
      <c r="C413" s="110"/>
      <c r="D413" s="4"/>
      <c r="E413" s="4"/>
      <c r="F413" s="111"/>
      <c r="G413" s="112"/>
      <c r="H413" s="112"/>
      <c r="I413" s="112"/>
      <c r="J413" s="112"/>
      <c r="K413" s="112"/>
      <c r="L413" s="112"/>
      <c r="M413" s="112"/>
      <c r="N413" s="3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</row>
    <row r="414" ht="15.75" customHeight="1">
      <c r="A414" s="4"/>
      <c r="B414" s="4"/>
      <c r="C414" s="110"/>
      <c r="D414" s="4"/>
      <c r="E414" s="4"/>
      <c r="F414" s="111"/>
      <c r="G414" s="112"/>
      <c r="H414" s="112"/>
      <c r="I414" s="112"/>
      <c r="J414" s="112"/>
      <c r="K414" s="112"/>
      <c r="L414" s="112"/>
      <c r="M414" s="112"/>
      <c r="N414" s="3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</row>
    <row r="415" ht="15.75" customHeight="1">
      <c r="A415" s="4"/>
      <c r="B415" s="4"/>
      <c r="C415" s="110"/>
      <c r="D415" s="4"/>
      <c r="E415" s="4"/>
      <c r="F415" s="111"/>
      <c r="G415" s="112"/>
      <c r="H415" s="112"/>
      <c r="I415" s="112"/>
      <c r="J415" s="112"/>
      <c r="K415" s="112"/>
      <c r="L415" s="112"/>
      <c r="M415" s="112"/>
      <c r="N415" s="3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</row>
    <row r="416" ht="15.75" customHeight="1">
      <c r="A416" s="4"/>
      <c r="B416" s="4"/>
      <c r="C416" s="110"/>
      <c r="D416" s="4"/>
      <c r="E416" s="4"/>
      <c r="F416" s="111"/>
      <c r="G416" s="112"/>
      <c r="H416" s="112"/>
      <c r="I416" s="112"/>
      <c r="J416" s="112"/>
      <c r="K416" s="112"/>
      <c r="L416" s="112"/>
      <c r="M416" s="112"/>
      <c r="N416" s="3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</row>
    <row r="417" ht="15.75" customHeight="1">
      <c r="A417" s="4"/>
      <c r="B417" s="4"/>
      <c r="C417" s="110"/>
      <c r="D417" s="4"/>
      <c r="E417" s="4"/>
      <c r="F417" s="111"/>
      <c r="G417" s="112"/>
      <c r="H417" s="112"/>
      <c r="I417" s="112"/>
      <c r="J417" s="112"/>
      <c r="K417" s="112"/>
      <c r="L417" s="112"/>
      <c r="M417" s="112"/>
      <c r="N417" s="3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</row>
    <row r="418" ht="15.75" customHeight="1">
      <c r="A418" s="4"/>
      <c r="B418" s="4"/>
      <c r="C418" s="110"/>
      <c r="D418" s="4"/>
      <c r="E418" s="4"/>
      <c r="F418" s="111"/>
      <c r="G418" s="112"/>
      <c r="H418" s="112"/>
      <c r="I418" s="112"/>
      <c r="J418" s="112"/>
      <c r="K418" s="112"/>
      <c r="L418" s="112"/>
      <c r="M418" s="112"/>
      <c r="N418" s="3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4"/>
      <c r="AX418" s="4"/>
      <c r="AY418" s="4"/>
    </row>
    <row r="419" ht="15.75" customHeight="1">
      <c r="A419" s="4"/>
      <c r="B419" s="4"/>
      <c r="C419" s="110"/>
      <c r="D419" s="4"/>
      <c r="E419" s="4"/>
      <c r="F419" s="111"/>
      <c r="G419" s="112"/>
      <c r="H419" s="112"/>
      <c r="I419" s="112"/>
      <c r="J419" s="112"/>
      <c r="K419" s="112"/>
      <c r="L419" s="112"/>
      <c r="M419" s="112"/>
      <c r="N419" s="3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</row>
    <row r="420" ht="15.75" customHeight="1">
      <c r="A420" s="4"/>
      <c r="B420" s="4"/>
      <c r="C420" s="110"/>
      <c r="D420" s="4"/>
      <c r="E420" s="4"/>
      <c r="F420" s="111"/>
      <c r="G420" s="112"/>
      <c r="H420" s="112"/>
      <c r="I420" s="112"/>
      <c r="J420" s="112"/>
      <c r="K420" s="112"/>
      <c r="L420" s="112"/>
      <c r="M420" s="112"/>
      <c r="N420" s="3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</row>
    <row r="421" ht="15.75" customHeight="1">
      <c r="A421" s="4"/>
      <c r="B421" s="4"/>
      <c r="C421" s="110"/>
      <c r="D421" s="4"/>
      <c r="E421" s="4"/>
      <c r="F421" s="111"/>
      <c r="G421" s="112"/>
      <c r="H421" s="112"/>
      <c r="I421" s="112"/>
      <c r="J421" s="112"/>
      <c r="K421" s="112"/>
      <c r="L421" s="112"/>
      <c r="M421" s="112"/>
      <c r="N421" s="3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</row>
    <row r="422" ht="15.75" customHeight="1">
      <c r="A422" s="4"/>
      <c r="B422" s="4"/>
      <c r="C422" s="110"/>
      <c r="D422" s="4"/>
      <c r="E422" s="4"/>
      <c r="F422" s="111"/>
      <c r="G422" s="112"/>
      <c r="H422" s="112"/>
      <c r="I422" s="112"/>
      <c r="J422" s="112"/>
      <c r="K422" s="112"/>
      <c r="L422" s="112"/>
      <c r="M422" s="112"/>
      <c r="N422" s="3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4"/>
      <c r="AX422" s="4"/>
      <c r="AY422" s="4"/>
    </row>
    <row r="423" ht="15.75" customHeight="1">
      <c r="A423" s="4"/>
      <c r="B423" s="4"/>
      <c r="C423" s="110"/>
      <c r="D423" s="4"/>
      <c r="E423" s="4"/>
      <c r="F423" s="111"/>
      <c r="G423" s="112"/>
      <c r="H423" s="112"/>
      <c r="I423" s="112"/>
      <c r="J423" s="112"/>
      <c r="K423" s="112"/>
      <c r="L423" s="112"/>
      <c r="M423" s="112"/>
      <c r="N423" s="3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4"/>
    </row>
    <row r="424" ht="15.75" customHeight="1">
      <c r="A424" s="4"/>
      <c r="B424" s="4"/>
      <c r="C424" s="110"/>
      <c r="D424" s="4"/>
      <c r="E424" s="4"/>
      <c r="F424" s="111"/>
      <c r="G424" s="112"/>
      <c r="H424" s="112"/>
      <c r="I424" s="112"/>
      <c r="J424" s="112"/>
      <c r="K424" s="112"/>
      <c r="L424" s="112"/>
      <c r="M424" s="112"/>
      <c r="N424" s="3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4"/>
      <c r="AX424" s="4"/>
      <c r="AY424" s="4"/>
    </row>
    <row r="425" ht="15.75" customHeight="1">
      <c r="A425" s="4"/>
      <c r="B425" s="4"/>
      <c r="C425" s="110"/>
      <c r="D425" s="4"/>
      <c r="E425" s="4"/>
      <c r="F425" s="111"/>
      <c r="G425" s="112"/>
      <c r="H425" s="112"/>
      <c r="I425" s="112"/>
      <c r="J425" s="112"/>
      <c r="K425" s="112"/>
      <c r="L425" s="112"/>
      <c r="M425" s="112"/>
      <c r="N425" s="3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4"/>
      <c r="AX425" s="4"/>
      <c r="AY425" s="4"/>
    </row>
    <row r="426" ht="15.75" customHeight="1">
      <c r="A426" s="4"/>
      <c r="B426" s="4"/>
      <c r="C426" s="110"/>
      <c r="D426" s="4"/>
      <c r="E426" s="4"/>
      <c r="F426" s="111"/>
      <c r="G426" s="112"/>
      <c r="H426" s="112"/>
      <c r="I426" s="112"/>
      <c r="J426" s="112"/>
      <c r="K426" s="112"/>
      <c r="L426" s="112"/>
      <c r="M426" s="112"/>
      <c r="N426" s="3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4"/>
      <c r="AX426" s="4"/>
      <c r="AY426" s="4"/>
    </row>
    <row r="427" ht="15.75" customHeight="1">
      <c r="A427" s="4"/>
      <c r="B427" s="4"/>
      <c r="C427" s="110"/>
      <c r="D427" s="4"/>
      <c r="E427" s="4"/>
      <c r="F427" s="111"/>
      <c r="G427" s="112"/>
      <c r="H427" s="112"/>
      <c r="I427" s="112"/>
      <c r="J427" s="112"/>
      <c r="K427" s="112"/>
      <c r="L427" s="112"/>
      <c r="M427" s="112"/>
      <c r="N427" s="3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4"/>
    </row>
    <row r="428" ht="15.75" customHeight="1">
      <c r="A428" s="4"/>
      <c r="B428" s="4"/>
      <c r="C428" s="110"/>
      <c r="D428" s="4"/>
      <c r="E428" s="4"/>
      <c r="F428" s="111"/>
      <c r="G428" s="112"/>
      <c r="H428" s="112"/>
      <c r="I428" s="112"/>
      <c r="J428" s="112"/>
      <c r="K428" s="112"/>
      <c r="L428" s="112"/>
      <c r="M428" s="112"/>
      <c r="N428" s="3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  <c r="AX428" s="4"/>
      <c r="AY428" s="4"/>
    </row>
    <row r="429" ht="15.75" customHeight="1">
      <c r="A429" s="4"/>
      <c r="B429" s="4"/>
      <c r="C429" s="110"/>
      <c r="D429" s="4"/>
      <c r="E429" s="4"/>
      <c r="F429" s="111"/>
      <c r="G429" s="112"/>
      <c r="H429" s="112"/>
      <c r="I429" s="112"/>
      <c r="J429" s="112"/>
      <c r="K429" s="112"/>
      <c r="L429" s="112"/>
      <c r="M429" s="112"/>
      <c r="N429" s="3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4"/>
      <c r="AX429" s="4"/>
      <c r="AY429" s="4"/>
    </row>
    <row r="430" ht="15.75" customHeight="1">
      <c r="A430" s="4"/>
      <c r="B430" s="4"/>
      <c r="C430" s="110"/>
      <c r="D430" s="4"/>
      <c r="E430" s="4"/>
      <c r="F430" s="111"/>
      <c r="G430" s="112"/>
      <c r="H430" s="112"/>
      <c r="I430" s="112"/>
      <c r="J430" s="112"/>
      <c r="K430" s="112"/>
      <c r="L430" s="112"/>
      <c r="M430" s="112"/>
      <c r="N430" s="3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4"/>
      <c r="AX430" s="4"/>
      <c r="AY430" s="4"/>
    </row>
    <row r="431" ht="15.75" customHeight="1">
      <c r="A431" s="4"/>
      <c r="B431" s="4"/>
      <c r="C431" s="110"/>
      <c r="D431" s="4"/>
      <c r="E431" s="4"/>
      <c r="F431" s="111"/>
      <c r="G431" s="112"/>
      <c r="H431" s="112"/>
      <c r="I431" s="112"/>
      <c r="J431" s="112"/>
      <c r="K431" s="112"/>
      <c r="L431" s="112"/>
      <c r="M431" s="112"/>
      <c r="N431" s="3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4"/>
      <c r="AX431" s="4"/>
      <c r="AY431" s="4"/>
    </row>
    <row r="432" ht="15.75" customHeight="1">
      <c r="A432" s="4"/>
      <c r="B432" s="4"/>
      <c r="C432" s="110"/>
      <c r="D432" s="4"/>
      <c r="E432" s="4"/>
      <c r="F432" s="111"/>
      <c r="G432" s="112"/>
      <c r="H432" s="112"/>
      <c r="I432" s="112"/>
      <c r="J432" s="112"/>
      <c r="K432" s="112"/>
      <c r="L432" s="112"/>
      <c r="M432" s="112"/>
      <c r="N432" s="3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  <c r="AX432" s="4"/>
      <c r="AY432" s="4"/>
    </row>
    <row r="433" ht="15.75" customHeight="1">
      <c r="A433" s="4"/>
      <c r="B433" s="4"/>
      <c r="C433" s="110"/>
      <c r="D433" s="4"/>
      <c r="E433" s="4"/>
      <c r="F433" s="111"/>
      <c r="G433" s="112"/>
      <c r="H433" s="112"/>
      <c r="I433" s="112"/>
      <c r="J433" s="112"/>
      <c r="K433" s="112"/>
      <c r="L433" s="112"/>
      <c r="M433" s="112"/>
      <c r="N433" s="3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4"/>
      <c r="AX433" s="4"/>
      <c r="AY433" s="4"/>
    </row>
    <row r="434" ht="15.75" customHeight="1">
      <c r="A434" s="4"/>
      <c r="B434" s="4"/>
      <c r="C434" s="110"/>
      <c r="D434" s="4"/>
      <c r="E434" s="4"/>
      <c r="F434" s="111"/>
      <c r="G434" s="112"/>
      <c r="H434" s="112"/>
      <c r="I434" s="112"/>
      <c r="J434" s="112"/>
      <c r="K434" s="112"/>
      <c r="L434" s="112"/>
      <c r="M434" s="112"/>
      <c r="N434" s="3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  <c r="AX434" s="4"/>
      <c r="AY434" s="4"/>
    </row>
    <row r="435" ht="15.75" customHeight="1">
      <c r="A435" s="4"/>
      <c r="B435" s="4"/>
      <c r="C435" s="110"/>
      <c r="D435" s="4"/>
      <c r="E435" s="4"/>
      <c r="F435" s="111"/>
      <c r="G435" s="112"/>
      <c r="H435" s="112"/>
      <c r="I435" s="112"/>
      <c r="J435" s="112"/>
      <c r="K435" s="112"/>
      <c r="L435" s="112"/>
      <c r="M435" s="112"/>
      <c r="N435" s="3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4"/>
    </row>
    <row r="436" ht="15.75" customHeight="1">
      <c r="A436" s="4"/>
      <c r="B436" s="4"/>
      <c r="C436" s="110"/>
      <c r="D436" s="4"/>
      <c r="E436" s="4"/>
      <c r="F436" s="111"/>
      <c r="G436" s="112"/>
      <c r="H436" s="112"/>
      <c r="I436" s="112"/>
      <c r="J436" s="112"/>
      <c r="K436" s="112"/>
      <c r="L436" s="112"/>
      <c r="M436" s="112"/>
      <c r="N436" s="3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  <c r="AX436" s="4"/>
      <c r="AY436" s="4"/>
    </row>
    <row r="437" ht="15.75" customHeight="1">
      <c r="A437" s="4"/>
      <c r="B437" s="4"/>
      <c r="C437" s="110"/>
      <c r="D437" s="4"/>
      <c r="E437" s="4"/>
      <c r="F437" s="111"/>
      <c r="G437" s="112"/>
      <c r="H437" s="112"/>
      <c r="I437" s="112"/>
      <c r="J437" s="112"/>
      <c r="K437" s="112"/>
      <c r="L437" s="112"/>
      <c r="M437" s="112"/>
      <c r="N437" s="3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  <c r="AX437" s="4"/>
      <c r="AY437" s="4"/>
    </row>
    <row r="438" ht="15.75" customHeight="1">
      <c r="A438" s="4"/>
      <c r="B438" s="4"/>
      <c r="C438" s="110"/>
      <c r="D438" s="4"/>
      <c r="E438" s="4"/>
      <c r="F438" s="111"/>
      <c r="G438" s="112"/>
      <c r="H438" s="112"/>
      <c r="I438" s="112"/>
      <c r="J438" s="112"/>
      <c r="K438" s="112"/>
      <c r="L438" s="112"/>
      <c r="M438" s="112"/>
      <c r="N438" s="3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  <c r="AX438" s="4"/>
      <c r="AY438" s="4"/>
    </row>
    <row r="439" ht="15.75" customHeight="1">
      <c r="A439" s="4"/>
      <c r="B439" s="4"/>
      <c r="C439" s="110"/>
      <c r="D439" s="4"/>
      <c r="E439" s="4"/>
      <c r="F439" s="111"/>
      <c r="G439" s="112"/>
      <c r="H439" s="112"/>
      <c r="I439" s="112"/>
      <c r="J439" s="112"/>
      <c r="K439" s="112"/>
      <c r="L439" s="112"/>
      <c r="M439" s="112"/>
      <c r="N439" s="3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  <c r="AX439" s="4"/>
      <c r="AY439" s="4"/>
    </row>
    <row r="440" ht="15.75" customHeight="1">
      <c r="A440" s="4"/>
      <c r="B440" s="4"/>
      <c r="C440" s="110"/>
      <c r="D440" s="4"/>
      <c r="E440" s="4"/>
      <c r="F440" s="111"/>
      <c r="G440" s="112"/>
      <c r="H440" s="112"/>
      <c r="I440" s="112"/>
      <c r="J440" s="112"/>
      <c r="K440" s="112"/>
      <c r="L440" s="112"/>
      <c r="M440" s="112"/>
      <c r="N440" s="3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  <c r="AX440" s="4"/>
      <c r="AY440" s="4"/>
    </row>
    <row r="441" ht="15.75" customHeight="1">
      <c r="A441" s="4"/>
      <c r="B441" s="4"/>
      <c r="C441" s="110"/>
      <c r="D441" s="4"/>
      <c r="E441" s="4"/>
      <c r="F441" s="111"/>
      <c r="G441" s="112"/>
      <c r="H441" s="112"/>
      <c r="I441" s="112"/>
      <c r="J441" s="112"/>
      <c r="K441" s="112"/>
      <c r="L441" s="112"/>
      <c r="M441" s="112"/>
      <c r="N441" s="3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  <c r="AX441" s="4"/>
      <c r="AY441" s="4"/>
    </row>
    <row r="442" ht="15.75" customHeight="1">
      <c r="A442" s="4"/>
      <c r="B442" s="4"/>
      <c r="C442" s="110"/>
      <c r="D442" s="4"/>
      <c r="E442" s="4"/>
      <c r="F442" s="111"/>
      <c r="G442" s="112"/>
      <c r="H442" s="112"/>
      <c r="I442" s="112"/>
      <c r="J442" s="112"/>
      <c r="K442" s="112"/>
      <c r="L442" s="112"/>
      <c r="M442" s="112"/>
      <c r="N442" s="3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  <c r="AU442" s="4"/>
      <c r="AV442" s="4"/>
      <c r="AW442" s="4"/>
      <c r="AX442" s="4"/>
      <c r="AY442" s="4"/>
    </row>
    <row r="443" ht="15.75" customHeight="1">
      <c r="A443" s="4"/>
      <c r="B443" s="4"/>
      <c r="C443" s="110"/>
      <c r="D443" s="4"/>
      <c r="E443" s="4"/>
      <c r="F443" s="111"/>
      <c r="G443" s="112"/>
      <c r="H443" s="112"/>
      <c r="I443" s="112"/>
      <c r="J443" s="112"/>
      <c r="K443" s="112"/>
      <c r="L443" s="112"/>
      <c r="M443" s="112"/>
      <c r="N443" s="3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4"/>
      <c r="AT443" s="4"/>
      <c r="AU443" s="4"/>
      <c r="AV443" s="4"/>
      <c r="AW443" s="4"/>
      <c r="AX443" s="4"/>
      <c r="AY443" s="4"/>
    </row>
    <row r="444" ht="15.75" customHeight="1">
      <c r="A444" s="4"/>
      <c r="B444" s="4"/>
      <c r="C444" s="110"/>
      <c r="D444" s="4"/>
      <c r="E444" s="4"/>
      <c r="F444" s="111"/>
      <c r="G444" s="112"/>
      <c r="H444" s="112"/>
      <c r="I444" s="112"/>
      <c r="J444" s="112"/>
      <c r="K444" s="112"/>
      <c r="L444" s="112"/>
      <c r="M444" s="112"/>
      <c r="N444" s="3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/>
      <c r="AV444" s="4"/>
      <c r="AW444" s="4"/>
      <c r="AX444" s="4"/>
      <c r="AY444" s="4"/>
    </row>
    <row r="445" ht="15.75" customHeight="1">
      <c r="A445" s="4"/>
      <c r="B445" s="4"/>
      <c r="C445" s="110"/>
      <c r="D445" s="4"/>
      <c r="E445" s="4"/>
      <c r="F445" s="111"/>
      <c r="G445" s="112"/>
      <c r="H445" s="112"/>
      <c r="I445" s="112"/>
      <c r="J445" s="112"/>
      <c r="K445" s="112"/>
      <c r="L445" s="112"/>
      <c r="M445" s="112"/>
      <c r="N445" s="3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  <c r="AV445" s="4"/>
      <c r="AW445" s="4"/>
      <c r="AX445" s="4"/>
      <c r="AY445" s="4"/>
    </row>
    <row r="446" ht="15.75" customHeight="1">
      <c r="A446" s="4"/>
      <c r="B446" s="4"/>
      <c r="C446" s="110"/>
      <c r="D446" s="4"/>
      <c r="E446" s="4"/>
      <c r="F446" s="111"/>
      <c r="G446" s="112"/>
      <c r="H446" s="112"/>
      <c r="I446" s="112"/>
      <c r="J446" s="112"/>
      <c r="K446" s="112"/>
      <c r="L446" s="112"/>
      <c r="M446" s="112"/>
      <c r="N446" s="3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/>
      <c r="AV446" s="4"/>
      <c r="AW446" s="4"/>
      <c r="AX446" s="4"/>
      <c r="AY446" s="4"/>
    </row>
    <row r="447" ht="15.75" customHeight="1">
      <c r="A447" s="4"/>
      <c r="B447" s="4"/>
      <c r="C447" s="110"/>
      <c r="D447" s="4"/>
      <c r="E447" s="4"/>
      <c r="F447" s="111"/>
      <c r="G447" s="112"/>
      <c r="H447" s="112"/>
      <c r="I447" s="112"/>
      <c r="J447" s="112"/>
      <c r="K447" s="112"/>
      <c r="L447" s="112"/>
      <c r="M447" s="112"/>
      <c r="N447" s="3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  <c r="AV447" s="4"/>
      <c r="AW447" s="4"/>
      <c r="AX447" s="4"/>
      <c r="AY447" s="4"/>
    </row>
    <row r="448" ht="15.75" customHeight="1">
      <c r="A448" s="4"/>
      <c r="B448" s="4"/>
      <c r="C448" s="110"/>
      <c r="D448" s="4"/>
      <c r="E448" s="4"/>
      <c r="F448" s="111"/>
      <c r="G448" s="112"/>
      <c r="H448" s="112"/>
      <c r="I448" s="112"/>
      <c r="J448" s="112"/>
      <c r="K448" s="112"/>
      <c r="L448" s="112"/>
      <c r="M448" s="112"/>
      <c r="N448" s="3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/>
      <c r="AV448" s="4"/>
      <c r="AW448" s="4"/>
      <c r="AX448" s="4"/>
      <c r="AY448" s="4"/>
    </row>
    <row r="449" ht="15.75" customHeight="1">
      <c r="A449" s="4"/>
      <c r="B449" s="4"/>
      <c r="C449" s="110"/>
      <c r="D449" s="4"/>
      <c r="E449" s="4"/>
      <c r="F449" s="111"/>
      <c r="G449" s="112"/>
      <c r="H449" s="112"/>
      <c r="I449" s="112"/>
      <c r="J449" s="112"/>
      <c r="K449" s="112"/>
      <c r="L449" s="112"/>
      <c r="M449" s="112"/>
      <c r="N449" s="3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  <c r="AV449" s="4"/>
      <c r="AW449" s="4"/>
      <c r="AX449" s="4"/>
      <c r="AY449" s="4"/>
    </row>
    <row r="450" ht="15.75" customHeight="1">
      <c r="A450" s="4"/>
      <c r="B450" s="4"/>
      <c r="C450" s="110"/>
      <c r="D450" s="4"/>
      <c r="E450" s="4"/>
      <c r="F450" s="111"/>
      <c r="G450" s="112"/>
      <c r="H450" s="112"/>
      <c r="I450" s="112"/>
      <c r="J450" s="112"/>
      <c r="K450" s="112"/>
      <c r="L450" s="112"/>
      <c r="M450" s="112"/>
      <c r="N450" s="3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/>
      <c r="AV450" s="4"/>
      <c r="AW450" s="4"/>
      <c r="AX450" s="4"/>
      <c r="AY450" s="4"/>
    </row>
    <row r="451" ht="15.75" customHeight="1">
      <c r="A451" s="4"/>
      <c r="B451" s="4"/>
      <c r="C451" s="110"/>
      <c r="D451" s="4"/>
      <c r="E451" s="4"/>
      <c r="F451" s="111"/>
      <c r="G451" s="112"/>
      <c r="H451" s="112"/>
      <c r="I451" s="112"/>
      <c r="J451" s="112"/>
      <c r="K451" s="112"/>
      <c r="L451" s="112"/>
      <c r="M451" s="112"/>
      <c r="N451" s="3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  <c r="AU451" s="4"/>
      <c r="AV451" s="4"/>
      <c r="AW451" s="4"/>
      <c r="AX451" s="4"/>
      <c r="AY451" s="4"/>
    </row>
    <row r="452" ht="15.75" customHeight="1">
      <c r="A452" s="4"/>
      <c r="B452" s="4"/>
      <c r="C452" s="110"/>
      <c r="D452" s="4"/>
      <c r="E452" s="4"/>
      <c r="F452" s="111"/>
      <c r="G452" s="112"/>
      <c r="H452" s="112"/>
      <c r="I452" s="112"/>
      <c r="J452" s="112"/>
      <c r="K452" s="112"/>
      <c r="L452" s="112"/>
      <c r="M452" s="112"/>
      <c r="N452" s="3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/>
      <c r="AV452" s="4"/>
      <c r="AW452" s="4"/>
      <c r="AX452" s="4"/>
      <c r="AY452" s="4"/>
    </row>
    <row r="453" ht="15.75" customHeight="1">
      <c r="A453" s="4"/>
      <c r="B453" s="4"/>
      <c r="C453" s="110"/>
      <c r="D453" s="4"/>
      <c r="E453" s="4"/>
      <c r="F453" s="111"/>
      <c r="G453" s="112"/>
      <c r="H453" s="112"/>
      <c r="I453" s="112"/>
      <c r="J453" s="112"/>
      <c r="K453" s="112"/>
      <c r="L453" s="112"/>
      <c r="M453" s="112"/>
      <c r="N453" s="3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  <c r="AU453" s="4"/>
      <c r="AV453" s="4"/>
      <c r="AW453" s="4"/>
      <c r="AX453" s="4"/>
      <c r="AY453" s="4"/>
    </row>
    <row r="454" ht="15.75" customHeight="1">
      <c r="A454" s="4"/>
      <c r="B454" s="4"/>
      <c r="C454" s="110"/>
      <c r="D454" s="4"/>
      <c r="E454" s="4"/>
      <c r="F454" s="111"/>
      <c r="G454" s="112"/>
      <c r="H454" s="112"/>
      <c r="I454" s="112"/>
      <c r="J454" s="112"/>
      <c r="K454" s="112"/>
      <c r="L454" s="112"/>
      <c r="M454" s="112"/>
      <c r="N454" s="3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  <c r="AV454" s="4"/>
      <c r="AW454" s="4"/>
      <c r="AX454" s="4"/>
      <c r="AY454" s="4"/>
    </row>
    <row r="455" ht="15.75" customHeight="1">
      <c r="A455" s="4"/>
      <c r="B455" s="4"/>
      <c r="C455" s="110"/>
      <c r="D455" s="4"/>
      <c r="E455" s="4"/>
      <c r="F455" s="111"/>
      <c r="G455" s="112"/>
      <c r="H455" s="112"/>
      <c r="I455" s="112"/>
      <c r="J455" s="112"/>
      <c r="K455" s="112"/>
      <c r="L455" s="112"/>
      <c r="M455" s="112"/>
      <c r="N455" s="3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  <c r="AV455" s="4"/>
      <c r="AW455" s="4"/>
      <c r="AX455" s="4"/>
      <c r="AY455" s="4"/>
    </row>
    <row r="456" ht="15.75" customHeight="1">
      <c r="A456" s="4"/>
      <c r="B456" s="4"/>
      <c r="C456" s="110"/>
      <c r="D456" s="4"/>
      <c r="E456" s="4"/>
      <c r="F456" s="111"/>
      <c r="G456" s="112"/>
      <c r="H456" s="112"/>
      <c r="I456" s="112"/>
      <c r="J456" s="112"/>
      <c r="K456" s="112"/>
      <c r="L456" s="112"/>
      <c r="M456" s="112"/>
      <c r="N456" s="3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  <c r="AV456" s="4"/>
      <c r="AW456" s="4"/>
      <c r="AX456" s="4"/>
      <c r="AY456" s="4"/>
    </row>
    <row r="457" ht="15.75" customHeight="1">
      <c r="A457" s="4"/>
      <c r="B457" s="4"/>
      <c r="C457" s="110"/>
      <c r="D457" s="4"/>
      <c r="E457" s="4"/>
      <c r="F457" s="111"/>
      <c r="G457" s="112"/>
      <c r="H457" s="112"/>
      <c r="I457" s="112"/>
      <c r="J457" s="112"/>
      <c r="K457" s="112"/>
      <c r="L457" s="112"/>
      <c r="M457" s="112"/>
      <c r="N457" s="3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  <c r="AV457" s="4"/>
      <c r="AW457" s="4"/>
      <c r="AX457" s="4"/>
      <c r="AY457" s="4"/>
    </row>
    <row r="458" ht="15.75" customHeight="1">
      <c r="A458" s="4"/>
      <c r="B458" s="4"/>
      <c r="C458" s="110"/>
      <c r="D458" s="4"/>
      <c r="E458" s="4"/>
      <c r="F458" s="111"/>
      <c r="G458" s="112"/>
      <c r="H458" s="112"/>
      <c r="I458" s="112"/>
      <c r="J458" s="112"/>
      <c r="K458" s="112"/>
      <c r="L458" s="112"/>
      <c r="M458" s="112"/>
      <c r="N458" s="3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  <c r="AV458" s="4"/>
      <c r="AW458" s="4"/>
      <c r="AX458" s="4"/>
      <c r="AY458" s="4"/>
    </row>
    <row r="459" ht="15.75" customHeight="1">
      <c r="A459" s="4"/>
      <c r="B459" s="4"/>
      <c r="C459" s="110"/>
      <c r="D459" s="4"/>
      <c r="E459" s="4"/>
      <c r="F459" s="111"/>
      <c r="G459" s="112"/>
      <c r="H459" s="112"/>
      <c r="I459" s="112"/>
      <c r="J459" s="112"/>
      <c r="K459" s="112"/>
      <c r="L459" s="112"/>
      <c r="M459" s="112"/>
      <c r="N459" s="3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  <c r="AU459" s="4"/>
      <c r="AV459" s="4"/>
      <c r="AW459" s="4"/>
      <c r="AX459" s="4"/>
      <c r="AY459" s="4"/>
    </row>
    <row r="460" ht="15.75" customHeight="1">
      <c r="A460" s="4"/>
      <c r="B460" s="4"/>
      <c r="C460" s="110"/>
      <c r="D460" s="4"/>
      <c r="E460" s="4"/>
      <c r="F460" s="111"/>
      <c r="G460" s="112"/>
      <c r="H460" s="112"/>
      <c r="I460" s="112"/>
      <c r="J460" s="112"/>
      <c r="K460" s="112"/>
      <c r="L460" s="112"/>
      <c r="M460" s="112"/>
      <c r="N460" s="3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  <c r="AU460" s="4"/>
      <c r="AV460" s="4"/>
      <c r="AW460" s="4"/>
      <c r="AX460" s="4"/>
      <c r="AY460" s="4"/>
    </row>
    <row r="461" ht="15.75" customHeight="1">
      <c r="A461" s="4"/>
      <c r="B461" s="4"/>
      <c r="C461" s="110"/>
      <c r="D461" s="4"/>
      <c r="E461" s="4"/>
      <c r="F461" s="111"/>
      <c r="G461" s="112"/>
      <c r="H461" s="112"/>
      <c r="I461" s="112"/>
      <c r="J461" s="112"/>
      <c r="K461" s="112"/>
      <c r="L461" s="112"/>
      <c r="M461" s="112"/>
      <c r="N461" s="3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  <c r="AV461" s="4"/>
      <c r="AW461" s="4"/>
      <c r="AX461" s="4"/>
      <c r="AY461" s="4"/>
    </row>
    <row r="462" ht="15.75" customHeight="1">
      <c r="A462" s="4"/>
      <c r="B462" s="4"/>
      <c r="C462" s="110"/>
      <c r="D462" s="4"/>
      <c r="E462" s="4"/>
      <c r="F462" s="111"/>
      <c r="G462" s="112"/>
      <c r="H462" s="112"/>
      <c r="I462" s="112"/>
      <c r="J462" s="112"/>
      <c r="K462" s="112"/>
      <c r="L462" s="112"/>
      <c r="M462" s="112"/>
      <c r="N462" s="3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  <c r="AV462" s="4"/>
      <c r="AW462" s="4"/>
      <c r="AX462" s="4"/>
      <c r="AY462" s="4"/>
    </row>
    <row r="463" ht="15.75" customHeight="1">
      <c r="A463" s="4"/>
      <c r="B463" s="4"/>
      <c r="C463" s="110"/>
      <c r="D463" s="4"/>
      <c r="E463" s="4"/>
      <c r="F463" s="111"/>
      <c r="G463" s="112"/>
      <c r="H463" s="112"/>
      <c r="I463" s="112"/>
      <c r="J463" s="112"/>
      <c r="K463" s="112"/>
      <c r="L463" s="112"/>
      <c r="M463" s="112"/>
      <c r="N463" s="3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  <c r="AV463" s="4"/>
      <c r="AW463" s="4"/>
      <c r="AX463" s="4"/>
      <c r="AY463" s="4"/>
    </row>
    <row r="464" ht="15.75" customHeight="1">
      <c r="A464" s="4"/>
      <c r="B464" s="4"/>
      <c r="C464" s="110"/>
      <c r="D464" s="4"/>
      <c r="E464" s="4"/>
      <c r="F464" s="111"/>
      <c r="G464" s="112"/>
      <c r="H464" s="112"/>
      <c r="I464" s="112"/>
      <c r="J464" s="112"/>
      <c r="K464" s="112"/>
      <c r="L464" s="112"/>
      <c r="M464" s="112"/>
      <c r="N464" s="3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4"/>
      <c r="AT464" s="4"/>
      <c r="AU464" s="4"/>
      <c r="AV464" s="4"/>
      <c r="AW464" s="4"/>
      <c r="AX464" s="4"/>
      <c r="AY464" s="4"/>
    </row>
    <row r="465" ht="15.75" customHeight="1">
      <c r="A465" s="4"/>
      <c r="B465" s="4"/>
      <c r="C465" s="110"/>
      <c r="D465" s="4"/>
      <c r="E465" s="4"/>
      <c r="F465" s="111"/>
      <c r="G465" s="112"/>
      <c r="H465" s="112"/>
      <c r="I465" s="112"/>
      <c r="J465" s="112"/>
      <c r="K465" s="112"/>
      <c r="L465" s="112"/>
      <c r="M465" s="112"/>
      <c r="N465" s="3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  <c r="AU465" s="4"/>
      <c r="AV465" s="4"/>
      <c r="AW465" s="4"/>
      <c r="AX465" s="4"/>
      <c r="AY465" s="4"/>
    </row>
    <row r="466" ht="15.75" customHeight="1">
      <c r="A466" s="4"/>
      <c r="B466" s="4"/>
      <c r="C466" s="110"/>
      <c r="D466" s="4"/>
      <c r="E466" s="4"/>
      <c r="F466" s="111"/>
      <c r="G466" s="112"/>
      <c r="H466" s="112"/>
      <c r="I466" s="112"/>
      <c r="J466" s="112"/>
      <c r="K466" s="112"/>
      <c r="L466" s="112"/>
      <c r="M466" s="112"/>
      <c r="N466" s="3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  <c r="AX466" s="4"/>
      <c r="AY466" s="4"/>
    </row>
    <row r="467" ht="15.75" customHeight="1">
      <c r="A467" s="4"/>
      <c r="B467" s="4"/>
      <c r="C467" s="110"/>
      <c r="D467" s="4"/>
      <c r="E467" s="4"/>
      <c r="F467" s="111"/>
      <c r="G467" s="112"/>
      <c r="H467" s="112"/>
      <c r="I467" s="112"/>
      <c r="J467" s="112"/>
      <c r="K467" s="112"/>
      <c r="L467" s="112"/>
      <c r="M467" s="112"/>
      <c r="N467" s="3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  <c r="AX467" s="4"/>
      <c r="AY467" s="4"/>
    </row>
    <row r="468" ht="15.75" customHeight="1">
      <c r="A468" s="4"/>
      <c r="B468" s="4"/>
      <c r="C468" s="110"/>
      <c r="D468" s="4"/>
      <c r="E468" s="4"/>
      <c r="F468" s="111"/>
      <c r="G468" s="112"/>
      <c r="H468" s="112"/>
      <c r="I468" s="112"/>
      <c r="J468" s="112"/>
      <c r="K468" s="112"/>
      <c r="L468" s="112"/>
      <c r="M468" s="112"/>
      <c r="N468" s="3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  <c r="AV468" s="4"/>
      <c r="AW468" s="4"/>
      <c r="AX468" s="4"/>
      <c r="AY468" s="4"/>
    </row>
    <row r="469" ht="15.75" customHeight="1">
      <c r="A469" s="4"/>
      <c r="B469" s="4"/>
      <c r="C469" s="110"/>
      <c r="D469" s="4"/>
      <c r="E469" s="4"/>
      <c r="F469" s="111"/>
      <c r="G469" s="112"/>
      <c r="H469" s="112"/>
      <c r="I469" s="112"/>
      <c r="J469" s="112"/>
      <c r="K469" s="112"/>
      <c r="L469" s="112"/>
      <c r="M469" s="112"/>
      <c r="N469" s="3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  <c r="AU469" s="4"/>
      <c r="AV469" s="4"/>
      <c r="AW469" s="4"/>
      <c r="AX469" s="4"/>
      <c r="AY469" s="4"/>
    </row>
    <row r="470" ht="15.75" customHeight="1">
      <c r="A470" s="4"/>
      <c r="B470" s="4"/>
      <c r="C470" s="110"/>
      <c r="D470" s="4"/>
      <c r="E470" s="4"/>
      <c r="F470" s="111"/>
      <c r="G470" s="112"/>
      <c r="H470" s="112"/>
      <c r="I470" s="112"/>
      <c r="J470" s="112"/>
      <c r="K470" s="112"/>
      <c r="L470" s="112"/>
      <c r="M470" s="112"/>
      <c r="N470" s="3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  <c r="AU470" s="4"/>
      <c r="AV470" s="4"/>
      <c r="AW470" s="4"/>
      <c r="AX470" s="4"/>
      <c r="AY470" s="4"/>
    </row>
    <row r="471" ht="15.75" customHeight="1">
      <c r="A471" s="4"/>
      <c r="B471" s="4"/>
      <c r="C471" s="110"/>
      <c r="D471" s="4"/>
      <c r="E471" s="4"/>
      <c r="F471" s="111"/>
      <c r="G471" s="112"/>
      <c r="H471" s="112"/>
      <c r="I471" s="112"/>
      <c r="J471" s="112"/>
      <c r="K471" s="112"/>
      <c r="L471" s="112"/>
      <c r="M471" s="112"/>
      <c r="N471" s="3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4"/>
      <c r="AW471" s="4"/>
      <c r="AX471" s="4"/>
      <c r="AY471" s="4"/>
    </row>
    <row r="472" ht="15.75" customHeight="1">
      <c r="A472" s="4"/>
      <c r="B472" s="4"/>
      <c r="C472" s="110"/>
      <c r="D472" s="4"/>
      <c r="E472" s="4"/>
      <c r="F472" s="111"/>
      <c r="G472" s="112"/>
      <c r="H472" s="112"/>
      <c r="I472" s="112"/>
      <c r="J472" s="112"/>
      <c r="K472" s="112"/>
      <c r="L472" s="112"/>
      <c r="M472" s="112"/>
      <c r="N472" s="3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  <c r="AV472" s="4"/>
      <c r="AW472" s="4"/>
      <c r="AX472" s="4"/>
      <c r="AY472" s="4"/>
    </row>
    <row r="473" ht="15.75" customHeight="1">
      <c r="A473" s="4"/>
      <c r="B473" s="4"/>
      <c r="C473" s="110"/>
      <c r="D473" s="4"/>
      <c r="E473" s="4"/>
      <c r="F473" s="111"/>
      <c r="G473" s="112"/>
      <c r="H473" s="112"/>
      <c r="I473" s="112"/>
      <c r="J473" s="112"/>
      <c r="K473" s="112"/>
      <c r="L473" s="112"/>
      <c r="M473" s="112"/>
      <c r="N473" s="3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4"/>
      <c r="AW473" s="4"/>
      <c r="AX473" s="4"/>
      <c r="AY473" s="4"/>
    </row>
    <row r="474" ht="15.75" customHeight="1">
      <c r="A474" s="4"/>
      <c r="B474" s="4"/>
      <c r="C474" s="110"/>
      <c r="D474" s="4"/>
      <c r="E474" s="4"/>
      <c r="F474" s="111"/>
      <c r="G474" s="112"/>
      <c r="H474" s="112"/>
      <c r="I474" s="112"/>
      <c r="J474" s="112"/>
      <c r="K474" s="112"/>
      <c r="L474" s="112"/>
      <c r="M474" s="112"/>
      <c r="N474" s="3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4"/>
      <c r="AW474" s="4"/>
      <c r="AX474" s="4"/>
      <c r="AY474" s="4"/>
    </row>
    <row r="475" ht="15.75" customHeight="1">
      <c r="A475" s="4"/>
      <c r="B475" s="4"/>
      <c r="C475" s="110"/>
      <c r="D475" s="4"/>
      <c r="E475" s="4"/>
      <c r="F475" s="111"/>
      <c r="G475" s="112"/>
      <c r="H475" s="112"/>
      <c r="I475" s="112"/>
      <c r="J475" s="112"/>
      <c r="K475" s="112"/>
      <c r="L475" s="112"/>
      <c r="M475" s="112"/>
      <c r="N475" s="3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4"/>
      <c r="AW475" s="4"/>
      <c r="AX475" s="4"/>
      <c r="AY475" s="4"/>
    </row>
    <row r="476" ht="15.75" customHeight="1">
      <c r="A476" s="4"/>
      <c r="B476" s="4"/>
      <c r="C476" s="110"/>
      <c r="D476" s="4"/>
      <c r="E476" s="4"/>
      <c r="F476" s="111"/>
      <c r="G476" s="112"/>
      <c r="H476" s="112"/>
      <c r="I476" s="112"/>
      <c r="J476" s="112"/>
      <c r="K476" s="112"/>
      <c r="L476" s="112"/>
      <c r="M476" s="112"/>
      <c r="N476" s="3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  <c r="AX476" s="4"/>
      <c r="AY476" s="4"/>
    </row>
    <row r="477" ht="15.75" customHeight="1">
      <c r="A477" s="4"/>
      <c r="B477" s="4"/>
      <c r="C477" s="110"/>
      <c r="D477" s="4"/>
      <c r="E477" s="4"/>
      <c r="F477" s="111"/>
      <c r="G477" s="112"/>
      <c r="H477" s="112"/>
      <c r="I477" s="112"/>
      <c r="J477" s="112"/>
      <c r="K477" s="112"/>
      <c r="L477" s="112"/>
      <c r="M477" s="112"/>
      <c r="N477" s="3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4"/>
      <c r="AW477" s="4"/>
      <c r="AX477" s="4"/>
      <c r="AY477" s="4"/>
    </row>
    <row r="478" ht="15.75" customHeight="1">
      <c r="A478" s="4"/>
      <c r="B478" s="4"/>
      <c r="C478" s="110"/>
      <c r="D478" s="4"/>
      <c r="E478" s="4"/>
      <c r="F478" s="111"/>
      <c r="G478" s="112"/>
      <c r="H478" s="112"/>
      <c r="I478" s="112"/>
      <c r="J478" s="112"/>
      <c r="K478" s="112"/>
      <c r="L478" s="112"/>
      <c r="M478" s="112"/>
      <c r="N478" s="3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  <c r="AV478" s="4"/>
      <c r="AW478" s="4"/>
      <c r="AX478" s="4"/>
      <c r="AY478" s="4"/>
    </row>
    <row r="479" ht="15.75" customHeight="1">
      <c r="A479" s="4"/>
      <c r="B479" s="4"/>
      <c r="C479" s="110"/>
      <c r="D479" s="4"/>
      <c r="E479" s="4"/>
      <c r="F479" s="111"/>
      <c r="G479" s="112"/>
      <c r="H479" s="112"/>
      <c r="I479" s="112"/>
      <c r="J479" s="112"/>
      <c r="K479" s="112"/>
      <c r="L479" s="112"/>
      <c r="M479" s="112"/>
      <c r="N479" s="3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  <c r="AV479" s="4"/>
      <c r="AW479" s="4"/>
      <c r="AX479" s="4"/>
      <c r="AY479" s="4"/>
    </row>
    <row r="480" ht="15.75" customHeight="1">
      <c r="A480" s="4"/>
      <c r="B480" s="4"/>
      <c r="C480" s="110"/>
      <c r="D480" s="4"/>
      <c r="E480" s="4"/>
      <c r="F480" s="111"/>
      <c r="G480" s="112"/>
      <c r="H480" s="112"/>
      <c r="I480" s="112"/>
      <c r="J480" s="112"/>
      <c r="K480" s="112"/>
      <c r="L480" s="112"/>
      <c r="M480" s="112"/>
      <c r="N480" s="3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  <c r="AV480" s="4"/>
      <c r="AW480" s="4"/>
      <c r="AX480" s="4"/>
      <c r="AY480" s="4"/>
    </row>
    <row r="481" ht="15.75" customHeight="1">
      <c r="A481" s="4"/>
      <c r="B481" s="4"/>
      <c r="C481" s="110"/>
      <c r="D481" s="4"/>
      <c r="E481" s="4"/>
      <c r="F481" s="111"/>
      <c r="G481" s="112"/>
      <c r="H481" s="112"/>
      <c r="I481" s="112"/>
      <c r="J481" s="112"/>
      <c r="K481" s="112"/>
      <c r="L481" s="112"/>
      <c r="M481" s="112"/>
      <c r="N481" s="3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  <c r="AV481" s="4"/>
      <c r="AW481" s="4"/>
      <c r="AX481" s="4"/>
      <c r="AY481" s="4"/>
    </row>
    <row r="482" ht="15.75" customHeight="1">
      <c r="A482" s="4"/>
      <c r="B482" s="4"/>
      <c r="C482" s="110"/>
      <c r="D482" s="4"/>
      <c r="E482" s="4"/>
      <c r="F482" s="111"/>
      <c r="G482" s="112"/>
      <c r="H482" s="112"/>
      <c r="I482" s="112"/>
      <c r="J482" s="112"/>
      <c r="K482" s="112"/>
      <c r="L482" s="112"/>
      <c r="M482" s="112"/>
      <c r="N482" s="3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4"/>
      <c r="AT482" s="4"/>
      <c r="AU482" s="4"/>
      <c r="AV482" s="4"/>
      <c r="AW482" s="4"/>
      <c r="AX482" s="4"/>
      <c r="AY482" s="4"/>
    </row>
    <row r="483" ht="15.75" customHeight="1">
      <c r="A483" s="4"/>
      <c r="B483" s="4"/>
      <c r="C483" s="110"/>
      <c r="D483" s="4"/>
      <c r="E483" s="4"/>
      <c r="F483" s="111"/>
      <c r="G483" s="112"/>
      <c r="H483" s="112"/>
      <c r="I483" s="112"/>
      <c r="J483" s="112"/>
      <c r="K483" s="112"/>
      <c r="L483" s="112"/>
      <c r="M483" s="112"/>
      <c r="N483" s="3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4"/>
      <c r="AT483" s="4"/>
      <c r="AU483" s="4"/>
      <c r="AV483" s="4"/>
      <c r="AW483" s="4"/>
      <c r="AX483" s="4"/>
      <c r="AY483" s="4"/>
    </row>
    <row r="484" ht="15.75" customHeight="1">
      <c r="A484" s="4"/>
      <c r="B484" s="4"/>
      <c r="C484" s="110"/>
      <c r="D484" s="4"/>
      <c r="E484" s="4"/>
      <c r="F484" s="111"/>
      <c r="G484" s="112"/>
      <c r="H484" s="112"/>
      <c r="I484" s="112"/>
      <c r="J484" s="112"/>
      <c r="K484" s="112"/>
      <c r="L484" s="112"/>
      <c r="M484" s="112"/>
      <c r="N484" s="3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  <c r="AV484" s="4"/>
      <c r="AW484" s="4"/>
      <c r="AX484" s="4"/>
      <c r="AY484" s="4"/>
    </row>
    <row r="485" ht="15.75" customHeight="1">
      <c r="A485" s="4"/>
      <c r="B485" s="4"/>
      <c r="C485" s="110"/>
      <c r="D485" s="4"/>
      <c r="E485" s="4"/>
      <c r="F485" s="111"/>
      <c r="G485" s="112"/>
      <c r="H485" s="112"/>
      <c r="I485" s="112"/>
      <c r="J485" s="112"/>
      <c r="K485" s="112"/>
      <c r="L485" s="112"/>
      <c r="M485" s="112"/>
      <c r="N485" s="3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  <c r="AV485" s="4"/>
      <c r="AW485" s="4"/>
      <c r="AX485" s="4"/>
      <c r="AY485" s="4"/>
    </row>
    <row r="486" ht="15.75" customHeight="1">
      <c r="A486" s="4"/>
      <c r="B486" s="4"/>
      <c r="C486" s="110"/>
      <c r="D486" s="4"/>
      <c r="E486" s="4"/>
      <c r="F486" s="111"/>
      <c r="G486" s="112"/>
      <c r="H486" s="112"/>
      <c r="I486" s="112"/>
      <c r="J486" s="112"/>
      <c r="K486" s="112"/>
      <c r="L486" s="112"/>
      <c r="M486" s="112"/>
      <c r="N486" s="3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  <c r="AU486" s="4"/>
      <c r="AV486" s="4"/>
      <c r="AW486" s="4"/>
      <c r="AX486" s="4"/>
      <c r="AY486" s="4"/>
    </row>
    <row r="487" ht="15.75" customHeight="1">
      <c r="A487" s="4"/>
      <c r="B487" s="4"/>
      <c r="C487" s="110"/>
      <c r="D487" s="4"/>
      <c r="E487" s="4"/>
      <c r="F487" s="111"/>
      <c r="G487" s="112"/>
      <c r="H487" s="112"/>
      <c r="I487" s="112"/>
      <c r="J487" s="112"/>
      <c r="K487" s="112"/>
      <c r="L487" s="112"/>
      <c r="M487" s="112"/>
      <c r="N487" s="3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4"/>
      <c r="AT487" s="4"/>
      <c r="AU487" s="4"/>
      <c r="AV487" s="4"/>
      <c r="AW487" s="4"/>
      <c r="AX487" s="4"/>
      <c r="AY487" s="4"/>
    </row>
    <row r="488" ht="15.75" customHeight="1">
      <c r="A488" s="4"/>
      <c r="B488" s="4"/>
      <c r="C488" s="110"/>
      <c r="D488" s="4"/>
      <c r="E488" s="4"/>
      <c r="F488" s="111"/>
      <c r="G488" s="112"/>
      <c r="H488" s="112"/>
      <c r="I488" s="112"/>
      <c r="J488" s="112"/>
      <c r="K488" s="112"/>
      <c r="L488" s="112"/>
      <c r="M488" s="112"/>
      <c r="N488" s="3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  <c r="AV488" s="4"/>
      <c r="AW488" s="4"/>
      <c r="AX488" s="4"/>
      <c r="AY488" s="4"/>
    </row>
    <row r="489" ht="15.75" customHeight="1">
      <c r="A489" s="4"/>
      <c r="B489" s="4"/>
      <c r="C489" s="110"/>
      <c r="D489" s="4"/>
      <c r="E489" s="4"/>
      <c r="F489" s="111"/>
      <c r="G489" s="112"/>
      <c r="H489" s="112"/>
      <c r="I489" s="112"/>
      <c r="J489" s="112"/>
      <c r="K489" s="112"/>
      <c r="L489" s="112"/>
      <c r="M489" s="112"/>
      <c r="N489" s="3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4"/>
      <c r="AW489" s="4"/>
      <c r="AX489" s="4"/>
      <c r="AY489" s="4"/>
    </row>
    <row r="490" ht="15.75" customHeight="1">
      <c r="A490" s="4"/>
      <c r="B490" s="4"/>
      <c r="C490" s="110"/>
      <c r="D490" s="4"/>
      <c r="E490" s="4"/>
      <c r="F490" s="111"/>
      <c r="G490" s="112"/>
      <c r="H490" s="112"/>
      <c r="I490" s="112"/>
      <c r="J490" s="112"/>
      <c r="K490" s="112"/>
      <c r="L490" s="112"/>
      <c r="M490" s="112"/>
      <c r="N490" s="3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  <c r="AV490" s="4"/>
      <c r="AW490" s="4"/>
      <c r="AX490" s="4"/>
      <c r="AY490" s="4"/>
    </row>
    <row r="491" ht="15.75" customHeight="1">
      <c r="A491" s="4"/>
      <c r="B491" s="4"/>
      <c r="C491" s="110"/>
      <c r="D491" s="4"/>
      <c r="E491" s="4"/>
      <c r="F491" s="111"/>
      <c r="G491" s="112"/>
      <c r="H491" s="112"/>
      <c r="I491" s="112"/>
      <c r="J491" s="112"/>
      <c r="K491" s="112"/>
      <c r="L491" s="112"/>
      <c r="M491" s="112"/>
      <c r="N491" s="3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  <c r="AU491" s="4"/>
      <c r="AV491" s="4"/>
      <c r="AW491" s="4"/>
      <c r="AX491" s="4"/>
      <c r="AY491" s="4"/>
    </row>
    <row r="492" ht="15.75" customHeight="1">
      <c r="A492" s="4"/>
      <c r="B492" s="4"/>
      <c r="C492" s="110"/>
      <c r="D492" s="4"/>
      <c r="E492" s="4"/>
      <c r="F492" s="111"/>
      <c r="G492" s="112"/>
      <c r="H492" s="112"/>
      <c r="I492" s="112"/>
      <c r="J492" s="112"/>
      <c r="K492" s="112"/>
      <c r="L492" s="112"/>
      <c r="M492" s="112"/>
      <c r="N492" s="3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  <c r="AU492" s="4"/>
      <c r="AV492" s="4"/>
      <c r="AW492" s="4"/>
      <c r="AX492" s="4"/>
      <c r="AY492" s="4"/>
    </row>
    <row r="493" ht="15.75" customHeight="1">
      <c r="A493" s="4"/>
      <c r="B493" s="4"/>
      <c r="C493" s="110"/>
      <c r="D493" s="4"/>
      <c r="E493" s="4"/>
      <c r="F493" s="111"/>
      <c r="G493" s="112"/>
      <c r="H493" s="112"/>
      <c r="I493" s="112"/>
      <c r="J493" s="112"/>
      <c r="K493" s="112"/>
      <c r="L493" s="112"/>
      <c r="M493" s="112"/>
      <c r="N493" s="3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4"/>
      <c r="AW493" s="4"/>
      <c r="AX493" s="4"/>
      <c r="AY493" s="4"/>
    </row>
    <row r="494" ht="15.75" customHeight="1">
      <c r="A494" s="4"/>
      <c r="B494" s="4"/>
      <c r="C494" s="110"/>
      <c r="D494" s="4"/>
      <c r="E494" s="4"/>
      <c r="F494" s="111"/>
      <c r="G494" s="112"/>
      <c r="H494" s="112"/>
      <c r="I494" s="112"/>
      <c r="J494" s="112"/>
      <c r="K494" s="112"/>
      <c r="L494" s="112"/>
      <c r="M494" s="112"/>
      <c r="N494" s="3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  <c r="AV494" s="4"/>
      <c r="AW494" s="4"/>
      <c r="AX494" s="4"/>
      <c r="AY494" s="4"/>
    </row>
    <row r="495" ht="15.75" customHeight="1">
      <c r="A495" s="4"/>
      <c r="B495" s="4"/>
      <c r="C495" s="110"/>
      <c r="D495" s="4"/>
      <c r="E495" s="4"/>
      <c r="F495" s="111"/>
      <c r="G495" s="112"/>
      <c r="H495" s="112"/>
      <c r="I495" s="112"/>
      <c r="J495" s="112"/>
      <c r="K495" s="112"/>
      <c r="L495" s="112"/>
      <c r="M495" s="112"/>
      <c r="N495" s="3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4"/>
      <c r="AW495" s="4"/>
      <c r="AX495" s="4"/>
      <c r="AY495" s="4"/>
    </row>
    <row r="496" ht="15.75" customHeight="1">
      <c r="A496" s="4"/>
      <c r="B496" s="4"/>
      <c r="C496" s="110"/>
      <c r="D496" s="4"/>
      <c r="E496" s="4"/>
      <c r="F496" s="111"/>
      <c r="G496" s="112"/>
      <c r="H496" s="112"/>
      <c r="I496" s="112"/>
      <c r="J496" s="112"/>
      <c r="K496" s="112"/>
      <c r="L496" s="112"/>
      <c r="M496" s="112"/>
      <c r="N496" s="3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4"/>
      <c r="AW496" s="4"/>
      <c r="AX496" s="4"/>
      <c r="AY496" s="4"/>
    </row>
    <row r="497" ht="15.75" customHeight="1">
      <c r="A497" s="4"/>
      <c r="B497" s="4"/>
      <c r="C497" s="110"/>
      <c r="D497" s="4"/>
      <c r="E497" s="4"/>
      <c r="F497" s="111"/>
      <c r="G497" s="112"/>
      <c r="H497" s="112"/>
      <c r="I497" s="112"/>
      <c r="J497" s="112"/>
      <c r="K497" s="112"/>
      <c r="L497" s="112"/>
      <c r="M497" s="112"/>
      <c r="N497" s="3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4"/>
      <c r="AW497" s="4"/>
      <c r="AX497" s="4"/>
      <c r="AY497" s="4"/>
    </row>
    <row r="498" ht="15.75" customHeight="1">
      <c r="A498" s="4"/>
      <c r="B498" s="4"/>
      <c r="C498" s="110"/>
      <c r="D498" s="4"/>
      <c r="E498" s="4"/>
      <c r="F498" s="111"/>
      <c r="G498" s="112"/>
      <c r="H498" s="112"/>
      <c r="I498" s="112"/>
      <c r="J498" s="112"/>
      <c r="K498" s="112"/>
      <c r="L498" s="112"/>
      <c r="M498" s="112"/>
      <c r="N498" s="3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4"/>
      <c r="AW498" s="4"/>
      <c r="AX498" s="4"/>
      <c r="AY498" s="4"/>
    </row>
    <row r="499" ht="15.75" customHeight="1">
      <c r="A499" s="4"/>
      <c r="B499" s="4"/>
      <c r="C499" s="110"/>
      <c r="D499" s="4"/>
      <c r="E499" s="4"/>
      <c r="F499" s="111"/>
      <c r="G499" s="112"/>
      <c r="H499" s="112"/>
      <c r="I499" s="112"/>
      <c r="J499" s="112"/>
      <c r="K499" s="112"/>
      <c r="L499" s="112"/>
      <c r="M499" s="112"/>
      <c r="N499" s="3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4"/>
      <c r="AW499" s="4"/>
      <c r="AX499" s="4"/>
      <c r="AY499" s="4"/>
    </row>
    <row r="500" ht="15.75" customHeight="1">
      <c r="A500" s="4"/>
      <c r="B500" s="4"/>
      <c r="C500" s="110"/>
      <c r="D500" s="4"/>
      <c r="E500" s="4"/>
      <c r="F500" s="111"/>
      <c r="G500" s="112"/>
      <c r="H500" s="112"/>
      <c r="I500" s="112"/>
      <c r="J500" s="112"/>
      <c r="K500" s="112"/>
      <c r="L500" s="112"/>
      <c r="M500" s="112"/>
      <c r="N500" s="3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/>
      <c r="AV500" s="4"/>
      <c r="AW500" s="4"/>
      <c r="AX500" s="4"/>
      <c r="AY500" s="4"/>
    </row>
    <row r="501" ht="15.75" customHeight="1">
      <c r="A501" s="4"/>
      <c r="B501" s="4"/>
      <c r="C501" s="110"/>
      <c r="D501" s="4"/>
      <c r="E501" s="4"/>
      <c r="F501" s="111"/>
      <c r="G501" s="112"/>
      <c r="H501" s="112"/>
      <c r="I501" s="112"/>
      <c r="J501" s="112"/>
      <c r="K501" s="112"/>
      <c r="L501" s="112"/>
      <c r="M501" s="112"/>
      <c r="N501" s="3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/>
      <c r="AV501" s="4"/>
      <c r="AW501" s="4"/>
      <c r="AX501" s="4"/>
      <c r="AY501" s="4"/>
    </row>
    <row r="502" ht="15.75" customHeight="1">
      <c r="A502" s="4"/>
      <c r="B502" s="4"/>
      <c r="C502" s="110"/>
      <c r="D502" s="4"/>
      <c r="E502" s="4"/>
      <c r="F502" s="111"/>
      <c r="G502" s="112"/>
      <c r="H502" s="112"/>
      <c r="I502" s="112"/>
      <c r="J502" s="112"/>
      <c r="K502" s="112"/>
      <c r="L502" s="112"/>
      <c r="M502" s="112"/>
      <c r="N502" s="3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/>
      <c r="AV502" s="4"/>
      <c r="AW502" s="4"/>
      <c r="AX502" s="4"/>
      <c r="AY502" s="4"/>
    </row>
    <row r="503" ht="15.75" customHeight="1">
      <c r="A503" s="4"/>
      <c r="B503" s="4"/>
      <c r="C503" s="110"/>
      <c r="D503" s="4"/>
      <c r="E503" s="4"/>
      <c r="F503" s="111"/>
      <c r="G503" s="112"/>
      <c r="H503" s="112"/>
      <c r="I503" s="112"/>
      <c r="J503" s="112"/>
      <c r="K503" s="112"/>
      <c r="L503" s="112"/>
      <c r="M503" s="112"/>
      <c r="N503" s="3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/>
      <c r="AV503" s="4"/>
      <c r="AW503" s="4"/>
      <c r="AX503" s="4"/>
      <c r="AY503" s="4"/>
    </row>
    <row r="504" ht="15.75" customHeight="1">
      <c r="A504" s="4"/>
      <c r="B504" s="4"/>
      <c r="C504" s="110"/>
      <c r="D504" s="4"/>
      <c r="E504" s="4"/>
      <c r="F504" s="111"/>
      <c r="G504" s="112"/>
      <c r="H504" s="112"/>
      <c r="I504" s="112"/>
      <c r="J504" s="112"/>
      <c r="K504" s="112"/>
      <c r="L504" s="112"/>
      <c r="M504" s="112"/>
      <c r="N504" s="3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  <c r="AS504" s="4"/>
      <c r="AT504" s="4"/>
      <c r="AU504" s="4"/>
      <c r="AV504" s="4"/>
      <c r="AW504" s="4"/>
      <c r="AX504" s="4"/>
      <c r="AY504" s="4"/>
    </row>
    <row r="505" ht="15.75" customHeight="1">
      <c r="A505" s="4"/>
      <c r="B505" s="4"/>
      <c r="C505" s="110"/>
      <c r="D505" s="4"/>
      <c r="E505" s="4"/>
      <c r="F505" s="111"/>
      <c r="G505" s="112"/>
      <c r="H505" s="112"/>
      <c r="I505" s="112"/>
      <c r="J505" s="112"/>
      <c r="K505" s="112"/>
      <c r="L505" s="112"/>
      <c r="M505" s="112"/>
      <c r="N505" s="3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4"/>
      <c r="AT505" s="4"/>
      <c r="AU505" s="4"/>
      <c r="AV505" s="4"/>
      <c r="AW505" s="4"/>
      <c r="AX505" s="4"/>
      <c r="AY505" s="4"/>
    </row>
    <row r="506" ht="15.75" customHeight="1">
      <c r="A506" s="4"/>
      <c r="B506" s="4"/>
      <c r="C506" s="110"/>
      <c r="D506" s="4"/>
      <c r="E506" s="4"/>
      <c r="F506" s="111"/>
      <c r="G506" s="112"/>
      <c r="H506" s="112"/>
      <c r="I506" s="112"/>
      <c r="J506" s="112"/>
      <c r="K506" s="112"/>
      <c r="L506" s="112"/>
      <c r="M506" s="112"/>
      <c r="N506" s="3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/>
      <c r="AV506" s="4"/>
      <c r="AW506" s="4"/>
      <c r="AX506" s="4"/>
      <c r="AY506" s="4"/>
    </row>
    <row r="507" ht="15.75" customHeight="1">
      <c r="A507" s="4"/>
      <c r="B507" s="4"/>
      <c r="C507" s="110"/>
      <c r="D507" s="4"/>
      <c r="E507" s="4"/>
      <c r="F507" s="111"/>
      <c r="G507" s="112"/>
      <c r="H507" s="112"/>
      <c r="I507" s="112"/>
      <c r="J507" s="112"/>
      <c r="K507" s="112"/>
      <c r="L507" s="112"/>
      <c r="M507" s="112"/>
      <c r="N507" s="3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/>
      <c r="AV507" s="4"/>
      <c r="AW507" s="4"/>
      <c r="AX507" s="4"/>
      <c r="AY507" s="4"/>
    </row>
    <row r="508" ht="15.75" customHeight="1">
      <c r="A508" s="4"/>
      <c r="B508" s="4"/>
      <c r="C508" s="110"/>
      <c r="D508" s="4"/>
      <c r="E508" s="4"/>
      <c r="F508" s="111"/>
      <c r="G508" s="112"/>
      <c r="H508" s="112"/>
      <c r="I508" s="112"/>
      <c r="J508" s="112"/>
      <c r="K508" s="112"/>
      <c r="L508" s="112"/>
      <c r="M508" s="112"/>
      <c r="N508" s="3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  <c r="AV508" s="4"/>
      <c r="AW508" s="4"/>
      <c r="AX508" s="4"/>
      <c r="AY508" s="4"/>
    </row>
    <row r="509" ht="15.75" customHeight="1">
      <c r="A509" s="4"/>
      <c r="B509" s="4"/>
      <c r="C509" s="110"/>
      <c r="D509" s="4"/>
      <c r="E509" s="4"/>
      <c r="F509" s="111"/>
      <c r="G509" s="112"/>
      <c r="H509" s="112"/>
      <c r="I509" s="112"/>
      <c r="J509" s="112"/>
      <c r="K509" s="112"/>
      <c r="L509" s="112"/>
      <c r="M509" s="112"/>
      <c r="N509" s="3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  <c r="AV509" s="4"/>
      <c r="AW509" s="4"/>
      <c r="AX509" s="4"/>
      <c r="AY509" s="4"/>
    </row>
    <row r="510" ht="15.75" customHeight="1">
      <c r="A510" s="4"/>
      <c r="B510" s="4"/>
      <c r="C510" s="110"/>
      <c r="D510" s="4"/>
      <c r="E510" s="4"/>
      <c r="F510" s="111"/>
      <c r="G510" s="112"/>
      <c r="H510" s="112"/>
      <c r="I510" s="112"/>
      <c r="J510" s="112"/>
      <c r="K510" s="112"/>
      <c r="L510" s="112"/>
      <c r="M510" s="112"/>
      <c r="N510" s="3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/>
      <c r="AV510" s="4"/>
      <c r="AW510" s="4"/>
      <c r="AX510" s="4"/>
      <c r="AY510" s="4"/>
    </row>
    <row r="511" ht="15.75" customHeight="1">
      <c r="A511" s="4"/>
      <c r="B511" s="4"/>
      <c r="C511" s="110"/>
      <c r="D511" s="4"/>
      <c r="E511" s="4"/>
      <c r="F511" s="111"/>
      <c r="G511" s="112"/>
      <c r="H511" s="112"/>
      <c r="I511" s="112"/>
      <c r="J511" s="112"/>
      <c r="K511" s="112"/>
      <c r="L511" s="112"/>
      <c r="M511" s="112"/>
      <c r="N511" s="3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/>
      <c r="AV511" s="4"/>
      <c r="AW511" s="4"/>
      <c r="AX511" s="4"/>
      <c r="AY511" s="4"/>
    </row>
    <row r="512" ht="15.75" customHeight="1">
      <c r="A512" s="4"/>
      <c r="B512" s="4"/>
      <c r="C512" s="110"/>
      <c r="D512" s="4"/>
      <c r="E512" s="4"/>
      <c r="F512" s="111"/>
      <c r="G512" s="112"/>
      <c r="H512" s="112"/>
      <c r="I512" s="112"/>
      <c r="J512" s="112"/>
      <c r="K512" s="112"/>
      <c r="L512" s="112"/>
      <c r="M512" s="112"/>
      <c r="N512" s="3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/>
      <c r="AV512" s="4"/>
      <c r="AW512" s="4"/>
      <c r="AX512" s="4"/>
      <c r="AY512" s="4"/>
    </row>
    <row r="513" ht="15.75" customHeight="1">
      <c r="A513" s="4"/>
      <c r="B513" s="4"/>
      <c r="C513" s="110"/>
      <c r="D513" s="4"/>
      <c r="E513" s="4"/>
      <c r="F513" s="111"/>
      <c r="G513" s="112"/>
      <c r="H513" s="112"/>
      <c r="I513" s="112"/>
      <c r="J513" s="112"/>
      <c r="K513" s="112"/>
      <c r="L513" s="112"/>
      <c r="M513" s="112"/>
      <c r="N513" s="3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/>
      <c r="AV513" s="4"/>
      <c r="AW513" s="4"/>
      <c r="AX513" s="4"/>
      <c r="AY513" s="4"/>
    </row>
    <row r="514" ht="15.75" customHeight="1">
      <c r="A514" s="4"/>
      <c r="B514" s="4"/>
      <c r="C514" s="110"/>
      <c r="D514" s="4"/>
      <c r="E514" s="4"/>
      <c r="F514" s="111"/>
      <c r="G514" s="112"/>
      <c r="H514" s="112"/>
      <c r="I514" s="112"/>
      <c r="J514" s="112"/>
      <c r="K514" s="112"/>
      <c r="L514" s="112"/>
      <c r="M514" s="112"/>
      <c r="N514" s="3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/>
      <c r="AV514" s="4"/>
      <c r="AW514" s="4"/>
      <c r="AX514" s="4"/>
      <c r="AY514" s="4"/>
    </row>
    <row r="515" ht="15.75" customHeight="1">
      <c r="A515" s="4"/>
      <c r="B515" s="4"/>
      <c r="C515" s="110"/>
      <c r="D515" s="4"/>
      <c r="E515" s="4"/>
      <c r="F515" s="111"/>
      <c r="G515" s="112"/>
      <c r="H515" s="112"/>
      <c r="I515" s="112"/>
      <c r="J515" s="112"/>
      <c r="K515" s="112"/>
      <c r="L515" s="112"/>
      <c r="M515" s="112"/>
      <c r="N515" s="3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/>
      <c r="AV515" s="4"/>
      <c r="AW515" s="4"/>
      <c r="AX515" s="4"/>
      <c r="AY515" s="4"/>
    </row>
    <row r="516" ht="15.75" customHeight="1">
      <c r="A516" s="4"/>
      <c r="B516" s="4"/>
      <c r="C516" s="110"/>
      <c r="D516" s="4"/>
      <c r="E516" s="4"/>
      <c r="F516" s="111"/>
      <c r="G516" s="112"/>
      <c r="H516" s="112"/>
      <c r="I516" s="112"/>
      <c r="J516" s="112"/>
      <c r="K516" s="112"/>
      <c r="L516" s="112"/>
      <c r="M516" s="112"/>
      <c r="N516" s="3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  <c r="AU516" s="4"/>
      <c r="AV516" s="4"/>
      <c r="AW516" s="4"/>
      <c r="AX516" s="4"/>
      <c r="AY516" s="4"/>
    </row>
    <row r="517" ht="15.75" customHeight="1">
      <c r="A517" s="4"/>
      <c r="B517" s="4"/>
      <c r="C517" s="110"/>
      <c r="D517" s="4"/>
      <c r="E517" s="4"/>
      <c r="F517" s="111"/>
      <c r="G517" s="112"/>
      <c r="H517" s="112"/>
      <c r="I517" s="112"/>
      <c r="J517" s="112"/>
      <c r="K517" s="112"/>
      <c r="L517" s="112"/>
      <c r="M517" s="112"/>
      <c r="N517" s="3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4"/>
      <c r="AT517" s="4"/>
      <c r="AU517" s="4"/>
      <c r="AV517" s="4"/>
      <c r="AW517" s="4"/>
      <c r="AX517" s="4"/>
      <c r="AY517" s="4"/>
    </row>
    <row r="518" ht="15.75" customHeight="1">
      <c r="A518" s="4"/>
      <c r="B518" s="4"/>
      <c r="C518" s="110"/>
      <c r="D518" s="4"/>
      <c r="E518" s="4"/>
      <c r="F518" s="111"/>
      <c r="G518" s="112"/>
      <c r="H518" s="112"/>
      <c r="I518" s="112"/>
      <c r="J518" s="112"/>
      <c r="K518" s="112"/>
      <c r="L518" s="112"/>
      <c r="M518" s="112"/>
      <c r="N518" s="3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 s="4"/>
      <c r="AU518" s="4"/>
      <c r="AV518" s="4"/>
      <c r="AW518" s="4"/>
      <c r="AX518" s="4"/>
      <c r="AY518" s="4"/>
    </row>
    <row r="519" ht="15.75" customHeight="1">
      <c r="A519" s="4"/>
      <c r="B519" s="4"/>
      <c r="C519" s="110"/>
      <c r="D519" s="4"/>
      <c r="E519" s="4"/>
      <c r="F519" s="111"/>
      <c r="G519" s="112"/>
      <c r="H519" s="112"/>
      <c r="I519" s="112"/>
      <c r="J519" s="112"/>
      <c r="K519" s="112"/>
      <c r="L519" s="112"/>
      <c r="M519" s="112"/>
      <c r="N519" s="3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  <c r="AV519" s="4"/>
      <c r="AW519" s="4"/>
      <c r="AX519" s="4"/>
      <c r="AY519" s="4"/>
    </row>
    <row r="520" ht="15.75" customHeight="1">
      <c r="A520" s="4"/>
      <c r="B520" s="4"/>
      <c r="C520" s="110"/>
      <c r="D520" s="4"/>
      <c r="E520" s="4"/>
      <c r="F520" s="111"/>
      <c r="G520" s="112"/>
      <c r="H520" s="112"/>
      <c r="I520" s="112"/>
      <c r="J520" s="112"/>
      <c r="K520" s="112"/>
      <c r="L520" s="112"/>
      <c r="M520" s="112"/>
      <c r="N520" s="3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  <c r="AV520" s="4"/>
      <c r="AW520" s="4"/>
      <c r="AX520" s="4"/>
      <c r="AY520" s="4"/>
    </row>
    <row r="521" ht="15.75" customHeight="1">
      <c r="A521" s="4"/>
      <c r="B521" s="4"/>
      <c r="C521" s="110"/>
      <c r="D521" s="4"/>
      <c r="E521" s="4"/>
      <c r="F521" s="111"/>
      <c r="G521" s="112"/>
      <c r="H521" s="112"/>
      <c r="I521" s="112"/>
      <c r="J521" s="112"/>
      <c r="K521" s="112"/>
      <c r="L521" s="112"/>
      <c r="M521" s="112"/>
      <c r="N521" s="3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  <c r="AV521" s="4"/>
      <c r="AW521" s="4"/>
      <c r="AX521" s="4"/>
      <c r="AY521" s="4"/>
    </row>
    <row r="522" ht="15.75" customHeight="1">
      <c r="A522" s="4"/>
      <c r="B522" s="4"/>
      <c r="C522" s="110"/>
      <c r="D522" s="4"/>
      <c r="E522" s="4"/>
      <c r="F522" s="111"/>
      <c r="G522" s="112"/>
      <c r="H522" s="112"/>
      <c r="I522" s="112"/>
      <c r="J522" s="112"/>
      <c r="K522" s="112"/>
      <c r="L522" s="112"/>
      <c r="M522" s="112"/>
      <c r="N522" s="3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 s="4"/>
      <c r="AU522" s="4"/>
      <c r="AV522" s="4"/>
      <c r="AW522" s="4"/>
      <c r="AX522" s="4"/>
      <c r="AY522" s="4"/>
    </row>
    <row r="523" ht="15.75" customHeight="1">
      <c r="A523" s="4"/>
      <c r="B523" s="4"/>
      <c r="C523" s="110"/>
      <c r="D523" s="4"/>
      <c r="E523" s="4"/>
      <c r="F523" s="111"/>
      <c r="G523" s="112"/>
      <c r="H523" s="112"/>
      <c r="I523" s="112"/>
      <c r="J523" s="112"/>
      <c r="K523" s="112"/>
      <c r="L523" s="112"/>
      <c r="M523" s="112"/>
      <c r="N523" s="3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T523" s="4"/>
      <c r="AU523" s="4"/>
      <c r="AV523" s="4"/>
      <c r="AW523" s="4"/>
      <c r="AX523" s="4"/>
      <c r="AY523" s="4"/>
    </row>
    <row r="524" ht="15.75" customHeight="1">
      <c r="A524" s="4"/>
      <c r="B524" s="4"/>
      <c r="C524" s="110"/>
      <c r="D524" s="4"/>
      <c r="E524" s="4"/>
      <c r="F524" s="111"/>
      <c r="G524" s="112"/>
      <c r="H524" s="112"/>
      <c r="I524" s="112"/>
      <c r="J524" s="112"/>
      <c r="K524" s="112"/>
      <c r="L524" s="112"/>
      <c r="M524" s="112"/>
      <c r="N524" s="3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  <c r="AV524" s="4"/>
      <c r="AW524" s="4"/>
      <c r="AX524" s="4"/>
      <c r="AY524" s="4"/>
    </row>
    <row r="525" ht="15.75" customHeight="1">
      <c r="A525" s="4"/>
      <c r="B525" s="4"/>
      <c r="C525" s="110"/>
      <c r="D525" s="4"/>
      <c r="E525" s="4"/>
      <c r="F525" s="111"/>
      <c r="G525" s="112"/>
      <c r="H525" s="112"/>
      <c r="I525" s="112"/>
      <c r="J525" s="112"/>
      <c r="K525" s="112"/>
      <c r="L525" s="112"/>
      <c r="M525" s="112"/>
      <c r="N525" s="3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  <c r="AV525" s="4"/>
      <c r="AW525" s="4"/>
      <c r="AX525" s="4"/>
      <c r="AY525" s="4"/>
    </row>
    <row r="526" ht="15.75" customHeight="1">
      <c r="A526" s="4"/>
      <c r="B526" s="4"/>
      <c r="C526" s="110"/>
      <c r="D526" s="4"/>
      <c r="E526" s="4"/>
      <c r="F526" s="111"/>
      <c r="G526" s="112"/>
      <c r="H526" s="112"/>
      <c r="I526" s="112"/>
      <c r="J526" s="112"/>
      <c r="K526" s="112"/>
      <c r="L526" s="112"/>
      <c r="M526" s="112"/>
      <c r="N526" s="3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  <c r="AV526" s="4"/>
      <c r="AW526" s="4"/>
      <c r="AX526" s="4"/>
      <c r="AY526" s="4"/>
    </row>
    <row r="527" ht="15.75" customHeight="1">
      <c r="A527" s="4"/>
      <c r="B527" s="4"/>
      <c r="C527" s="110"/>
      <c r="D527" s="4"/>
      <c r="E527" s="4"/>
      <c r="F527" s="111"/>
      <c r="G527" s="112"/>
      <c r="H527" s="112"/>
      <c r="I527" s="112"/>
      <c r="J527" s="112"/>
      <c r="K527" s="112"/>
      <c r="L527" s="112"/>
      <c r="M527" s="112"/>
      <c r="N527" s="3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 s="4"/>
      <c r="AU527" s="4"/>
      <c r="AV527" s="4"/>
      <c r="AW527" s="4"/>
      <c r="AX527" s="4"/>
      <c r="AY527" s="4"/>
    </row>
    <row r="528" ht="15.75" customHeight="1">
      <c r="A528" s="4"/>
      <c r="B528" s="4"/>
      <c r="C528" s="110"/>
      <c r="D528" s="4"/>
      <c r="E528" s="4"/>
      <c r="F528" s="111"/>
      <c r="G528" s="112"/>
      <c r="H528" s="112"/>
      <c r="I528" s="112"/>
      <c r="J528" s="112"/>
      <c r="K528" s="112"/>
      <c r="L528" s="112"/>
      <c r="M528" s="112"/>
      <c r="N528" s="3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 s="4"/>
      <c r="AU528" s="4"/>
      <c r="AV528" s="4"/>
      <c r="AW528" s="4"/>
      <c r="AX528" s="4"/>
      <c r="AY528" s="4"/>
    </row>
    <row r="529" ht="15.75" customHeight="1">
      <c r="A529" s="4"/>
      <c r="B529" s="4"/>
      <c r="C529" s="110"/>
      <c r="D529" s="4"/>
      <c r="E529" s="4"/>
      <c r="F529" s="111"/>
      <c r="G529" s="112"/>
      <c r="H529" s="112"/>
      <c r="I529" s="112"/>
      <c r="J529" s="112"/>
      <c r="K529" s="112"/>
      <c r="L529" s="112"/>
      <c r="M529" s="112"/>
      <c r="N529" s="3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  <c r="AV529" s="4"/>
      <c r="AW529" s="4"/>
      <c r="AX529" s="4"/>
      <c r="AY529" s="4"/>
    </row>
    <row r="530" ht="15.75" customHeight="1">
      <c r="A530" s="4"/>
      <c r="B530" s="4"/>
      <c r="C530" s="110"/>
      <c r="D530" s="4"/>
      <c r="E530" s="4"/>
      <c r="F530" s="111"/>
      <c r="G530" s="112"/>
      <c r="H530" s="112"/>
      <c r="I530" s="112"/>
      <c r="J530" s="112"/>
      <c r="K530" s="112"/>
      <c r="L530" s="112"/>
      <c r="M530" s="112"/>
      <c r="N530" s="3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4"/>
      <c r="AW530" s="4"/>
      <c r="AX530" s="4"/>
      <c r="AY530" s="4"/>
    </row>
    <row r="531" ht="15.75" customHeight="1">
      <c r="A531" s="4"/>
      <c r="B531" s="4"/>
      <c r="C531" s="110"/>
      <c r="D531" s="4"/>
      <c r="E531" s="4"/>
      <c r="F531" s="111"/>
      <c r="G531" s="112"/>
      <c r="H531" s="112"/>
      <c r="I531" s="112"/>
      <c r="J531" s="112"/>
      <c r="K531" s="112"/>
      <c r="L531" s="112"/>
      <c r="M531" s="112"/>
      <c r="N531" s="3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  <c r="AV531" s="4"/>
      <c r="AW531" s="4"/>
      <c r="AX531" s="4"/>
      <c r="AY531" s="4"/>
    </row>
    <row r="532" ht="15.75" customHeight="1">
      <c r="A532" s="4"/>
      <c r="B532" s="4"/>
      <c r="C532" s="110"/>
      <c r="D532" s="4"/>
      <c r="E532" s="4"/>
      <c r="F532" s="111"/>
      <c r="G532" s="112"/>
      <c r="H532" s="112"/>
      <c r="I532" s="112"/>
      <c r="J532" s="112"/>
      <c r="K532" s="112"/>
      <c r="L532" s="112"/>
      <c r="M532" s="112"/>
      <c r="N532" s="3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  <c r="AU532" s="4"/>
      <c r="AV532" s="4"/>
      <c r="AW532" s="4"/>
      <c r="AX532" s="4"/>
      <c r="AY532" s="4"/>
    </row>
    <row r="533" ht="15.75" customHeight="1">
      <c r="A533" s="4"/>
      <c r="B533" s="4"/>
      <c r="C533" s="110"/>
      <c r="D533" s="4"/>
      <c r="E533" s="4"/>
      <c r="F533" s="111"/>
      <c r="G533" s="112"/>
      <c r="H533" s="112"/>
      <c r="I533" s="112"/>
      <c r="J533" s="112"/>
      <c r="K533" s="112"/>
      <c r="L533" s="112"/>
      <c r="M533" s="112"/>
      <c r="N533" s="3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  <c r="AU533" s="4"/>
      <c r="AV533" s="4"/>
      <c r="AW533" s="4"/>
      <c r="AX533" s="4"/>
      <c r="AY533" s="4"/>
    </row>
    <row r="534" ht="15.75" customHeight="1">
      <c r="A534" s="4"/>
      <c r="B534" s="4"/>
      <c r="C534" s="110"/>
      <c r="D534" s="4"/>
      <c r="E534" s="4"/>
      <c r="F534" s="111"/>
      <c r="G534" s="112"/>
      <c r="H534" s="112"/>
      <c r="I534" s="112"/>
      <c r="J534" s="112"/>
      <c r="K534" s="112"/>
      <c r="L534" s="112"/>
      <c r="M534" s="112"/>
      <c r="N534" s="3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4"/>
      <c r="AW534" s="4"/>
      <c r="AX534" s="4"/>
      <c r="AY534" s="4"/>
    </row>
    <row r="535" ht="15.75" customHeight="1">
      <c r="A535" s="4"/>
      <c r="B535" s="4"/>
      <c r="C535" s="110"/>
      <c r="D535" s="4"/>
      <c r="E535" s="4"/>
      <c r="F535" s="111"/>
      <c r="G535" s="112"/>
      <c r="H535" s="112"/>
      <c r="I535" s="112"/>
      <c r="J535" s="112"/>
      <c r="K535" s="112"/>
      <c r="L535" s="112"/>
      <c r="M535" s="112"/>
      <c r="N535" s="3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4"/>
      <c r="AW535" s="4"/>
      <c r="AX535" s="4"/>
      <c r="AY535" s="4"/>
    </row>
    <row r="536" ht="15.75" customHeight="1">
      <c r="A536" s="4"/>
      <c r="B536" s="4"/>
      <c r="C536" s="110"/>
      <c r="D536" s="4"/>
      <c r="E536" s="4"/>
      <c r="F536" s="111"/>
      <c r="G536" s="112"/>
      <c r="H536" s="112"/>
      <c r="I536" s="112"/>
      <c r="J536" s="112"/>
      <c r="K536" s="112"/>
      <c r="L536" s="112"/>
      <c r="M536" s="112"/>
      <c r="N536" s="3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4"/>
      <c r="AW536" s="4"/>
      <c r="AX536" s="4"/>
      <c r="AY536" s="4"/>
    </row>
    <row r="537" ht="15.75" customHeight="1">
      <c r="A537" s="4"/>
      <c r="B537" s="4"/>
      <c r="C537" s="110"/>
      <c r="D537" s="4"/>
      <c r="E537" s="4"/>
      <c r="F537" s="111"/>
      <c r="G537" s="112"/>
      <c r="H537" s="112"/>
      <c r="I537" s="112"/>
      <c r="J537" s="112"/>
      <c r="K537" s="112"/>
      <c r="L537" s="112"/>
      <c r="M537" s="112"/>
      <c r="N537" s="3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  <c r="AV537" s="4"/>
      <c r="AW537" s="4"/>
      <c r="AX537" s="4"/>
      <c r="AY537" s="4"/>
    </row>
    <row r="538" ht="15.75" customHeight="1">
      <c r="A538" s="4"/>
      <c r="B538" s="4"/>
      <c r="C538" s="110"/>
      <c r="D538" s="4"/>
      <c r="E538" s="4"/>
      <c r="F538" s="111"/>
      <c r="G538" s="112"/>
      <c r="H538" s="112"/>
      <c r="I538" s="112"/>
      <c r="J538" s="112"/>
      <c r="K538" s="112"/>
      <c r="L538" s="112"/>
      <c r="M538" s="112"/>
      <c r="N538" s="3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  <c r="AV538" s="4"/>
      <c r="AW538" s="4"/>
      <c r="AX538" s="4"/>
      <c r="AY538" s="4"/>
    </row>
    <row r="539" ht="15.75" customHeight="1">
      <c r="A539" s="4"/>
      <c r="B539" s="4"/>
      <c r="C539" s="110"/>
      <c r="D539" s="4"/>
      <c r="E539" s="4"/>
      <c r="F539" s="111"/>
      <c r="G539" s="112"/>
      <c r="H539" s="112"/>
      <c r="I539" s="112"/>
      <c r="J539" s="112"/>
      <c r="K539" s="112"/>
      <c r="L539" s="112"/>
      <c r="M539" s="112"/>
      <c r="N539" s="3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  <c r="AV539" s="4"/>
      <c r="AW539" s="4"/>
      <c r="AX539" s="4"/>
      <c r="AY539" s="4"/>
    </row>
    <row r="540" ht="15.75" customHeight="1">
      <c r="A540" s="4"/>
      <c r="B540" s="4"/>
      <c r="C540" s="110"/>
      <c r="D540" s="4"/>
      <c r="E540" s="4"/>
      <c r="F540" s="111"/>
      <c r="G540" s="112"/>
      <c r="H540" s="112"/>
      <c r="I540" s="112"/>
      <c r="J540" s="112"/>
      <c r="K540" s="112"/>
      <c r="L540" s="112"/>
      <c r="M540" s="112"/>
      <c r="N540" s="3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  <c r="AV540" s="4"/>
      <c r="AW540" s="4"/>
      <c r="AX540" s="4"/>
      <c r="AY540" s="4"/>
    </row>
    <row r="541" ht="15.75" customHeight="1">
      <c r="A541" s="4"/>
      <c r="B541" s="4"/>
      <c r="C541" s="110"/>
      <c r="D541" s="4"/>
      <c r="E541" s="4"/>
      <c r="F541" s="111"/>
      <c r="G541" s="112"/>
      <c r="H541" s="112"/>
      <c r="I541" s="112"/>
      <c r="J541" s="112"/>
      <c r="K541" s="112"/>
      <c r="L541" s="112"/>
      <c r="M541" s="112"/>
      <c r="N541" s="3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  <c r="AV541" s="4"/>
      <c r="AW541" s="4"/>
      <c r="AX541" s="4"/>
      <c r="AY541" s="4"/>
    </row>
    <row r="542" ht="15.75" customHeight="1">
      <c r="A542" s="4"/>
      <c r="B542" s="4"/>
      <c r="C542" s="110"/>
      <c r="D542" s="4"/>
      <c r="E542" s="4"/>
      <c r="F542" s="111"/>
      <c r="G542" s="112"/>
      <c r="H542" s="112"/>
      <c r="I542" s="112"/>
      <c r="J542" s="112"/>
      <c r="K542" s="112"/>
      <c r="L542" s="112"/>
      <c r="M542" s="112"/>
      <c r="N542" s="3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  <c r="AV542" s="4"/>
      <c r="AW542" s="4"/>
      <c r="AX542" s="4"/>
      <c r="AY542" s="4"/>
    </row>
    <row r="543" ht="15.75" customHeight="1">
      <c r="A543" s="4"/>
      <c r="B543" s="4"/>
      <c r="C543" s="110"/>
      <c r="D543" s="4"/>
      <c r="E543" s="4"/>
      <c r="F543" s="111"/>
      <c r="G543" s="112"/>
      <c r="H543" s="112"/>
      <c r="I543" s="112"/>
      <c r="J543" s="112"/>
      <c r="K543" s="112"/>
      <c r="L543" s="112"/>
      <c r="M543" s="112"/>
      <c r="N543" s="3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  <c r="AV543" s="4"/>
      <c r="AW543" s="4"/>
      <c r="AX543" s="4"/>
      <c r="AY543" s="4"/>
    </row>
    <row r="544" ht="15.75" customHeight="1">
      <c r="A544" s="4"/>
      <c r="B544" s="4"/>
      <c r="C544" s="110"/>
      <c r="D544" s="4"/>
      <c r="E544" s="4"/>
      <c r="F544" s="111"/>
      <c r="G544" s="112"/>
      <c r="H544" s="112"/>
      <c r="I544" s="112"/>
      <c r="J544" s="112"/>
      <c r="K544" s="112"/>
      <c r="L544" s="112"/>
      <c r="M544" s="112"/>
      <c r="N544" s="3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  <c r="AV544" s="4"/>
      <c r="AW544" s="4"/>
      <c r="AX544" s="4"/>
      <c r="AY544" s="4"/>
    </row>
    <row r="545" ht="15.75" customHeight="1">
      <c r="A545" s="4"/>
      <c r="B545" s="4"/>
      <c r="C545" s="110"/>
      <c r="D545" s="4"/>
      <c r="E545" s="4"/>
      <c r="F545" s="111"/>
      <c r="G545" s="112"/>
      <c r="H545" s="112"/>
      <c r="I545" s="112"/>
      <c r="J545" s="112"/>
      <c r="K545" s="112"/>
      <c r="L545" s="112"/>
      <c r="M545" s="112"/>
      <c r="N545" s="3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4"/>
      <c r="AT545" s="4"/>
      <c r="AU545" s="4"/>
      <c r="AV545" s="4"/>
      <c r="AW545" s="4"/>
      <c r="AX545" s="4"/>
      <c r="AY545" s="4"/>
    </row>
    <row r="546" ht="15.75" customHeight="1">
      <c r="A546" s="4"/>
      <c r="B546" s="4"/>
      <c r="C546" s="110"/>
      <c r="D546" s="4"/>
      <c r="E546" s="4"/>
      <c r="F546" s="111"/>
      <c r="G546" s="112"/>
      <c r="H546" s="112"/>
      <c r="I546" s="112"/>
      <c r="J546" s="112"/>
      <c r="K546" s="112"/>
      <c r="L546" s="112"/>
      <c r="M546" s="112"/>
      <c r="N546" s="3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4"/>
      <c r="AT546" s="4"/>
      <c r="AU546" s="4"/>
      <c r="AV546" s="4"/>
      <c r="AW546" s="4"/>
      <c r="AX546" s="4"/>
      <c r="AY546" s="4"/>
    </row>
    <row r="547" ht="15.75" customHeight="1">
      <c r="A547" s="4"/>
      <c r="B547" s="4"/>
      <c r="C547" s="110"/>
      <c r="D547" s="4"/>
      <c r="E547" s="4"/>
      <c r="F547" s="111"/>
      <c r="G547" s="112"/>
      <c r="H547" s="112"/>
      <c r="I547" s="112"/>
      <c r="J547" s="112"/>
      <c r="K547" s="112"/>
      <c r="L547" s="112"/>
      <c r="M547" s="112"/>
      <c r="N547" s="3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  <c r="AU547" s="4"/>
      <c r="AV547" s="4"/>
      <c r="AW547" s="4"/>
      <c r="AX547" s="4"/>
      <c r="AY547" s="4"/>
    </row>
    <row r="548" ht="15.75" customHeight="1">
      <c r="A548" s="4"/>
      <c r="B548" s="4"/>
      <c r="C548" s="110"/>
      <c r="D548" s="4"/>
      <c r="E548" s="4"/>
      <c r="F548" s="111"/>
      <c r="G548" s="112"/>
      <c r="H548" s="112"/>
      <c r="I548" s="112"/>
      <c r="J548" s="112"/>
      <c r="K548" s="112"/>
      <c r="L548" s="112"/>
      <c r="M548" s="112"/>
      <c r="N548" s="3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  <c r="AV548" s="4"/>
      <c r="AW548" s="4"/>
      <c r="AX548" s="4"/>
      <c r="AY548" s="4"/>
    </row>
    <row r="549" ht="15.75" customHeight="1">
      <c r="A549" s="4"/>
      <c r="B549" s="4"/>
      <c r="C549" s="110"/>
      <c r="D549" s="4"/>
      <c r="E549" s="4"/>
      <c r="F549" s="111"/>
      <c r="G549" s="112"/>
      <c r="H549" s="112"/>
      <c r="I549" s="112"/>
      <c r="J549" s="112"/>
      <c r="K549" s="112"/>
      <c r="L549" s="112"/>
      <c r="M549" s="112"/>
      <c r="N549" s="3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  <c r="AV549" s="4"/>
      <c r="AW549" s="4"/>
      <c r="AX549" s="4"/>
      <c r="AY549" s="4"/>
    </row>
    <row r="550" ht="15.75" customHeight="1">
      <c r="A550" s="4"/>
      <c r="B550" s="4"/>
      <c r="C550" s="110"/>
      <c r="D550" s="4"/>
      <c r="E550" s="4"/>
      <c r="F550" s="111"/>
      <c r="G550" s="112"/>
      <c r="H550" s="112"/>
      <c r="I550" s="112"/>
      <c r="J550" s="112"/>
      <c r="K550" s="112"/>
      <c r="L550" s="112"/>
      <c r="M550" s="112"/>
      <c r="N550" s="3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  <c r="AU550" s="4"/>
      <c r="AV550" s="4"/>
      <c r="AW550" s="4"/>
      <c r="AX550" s="4"/>
      <c r="AY550" s="4"/>
    </row>
    <row r="551" ht="15.75" customHeight="1">
      <c r="A551" s="4"/>
      <c r="B551" s="4"/>
      <c r="C551" s="110"/>
      <c r="D551" s="4"/>
      <c r="E551" s="4"/>
      <c r="F551" s="111"/>
      <c r="G551" s="112"/>
      <c r="H551" s="112"/>
      <c r="I551" s="112"/>
      <c r="J551" s="112"/>
      <c r="K551" s="112"/>
      <c r="L551" s="112"/>
      <c r="M551" s="112"/>
      <c r="N551" s="3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  <c r="AV551" s="4"/>
      <c r="AW551" s="4"/>
      <c r="AX551" s="4"/>
      <c r="AY551" s="4"/>
    </row>
    <row r="552" ht="15.75" customHeight="1">
      <c r="A552" s="4"/>
      <c r="B552" s="4"/>
      <c r="C552" s="110"/>
      <c r="D552" s="4"/>
      <c r="E552" s="4"/>
      <c r="F552" s="111"/>
      <c r="G552" s="112"/>
      <c r="H552" s="112"/>
      <c r="I552" s="112"/>
      <c r="J552" s="112"/>
      <c r="K552" s="112"/>
      <c r="L552" s="112"/>
      <c r="M552" s="112"/>
      <c r="N552" s="3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  <c r="AV552" s="4"/>
      <c r="AW552" s="4"/>
      <c r="AX552" s="4"/>
      <c r="AY552" s="4"/>
    </row>
    <row r="553" ht="15.75" customHeight="1">
      <c r="A553" s="4"/>
      <c r="B553" s="4"/>
      <c r="C553" s="110"/>
      <c r="D553" s="4"/>
      <c r="E553" s="4"/>
      <c r="F553" s="111"/>
      <c r="G553" s="112"/>
      <c r="H553" s="112"/>
      <c r="I553" s="112"/>
      <c r="J553" s="112"/>
      <c r="K553" s="112"/>
      <c r="L553" s="112"/>
      <c r="M553" s="112"/>
      <c r="N553" s="3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  <c r="AV553" s="4"/>
      <c r="AW553" s="4"/>
      <c r="AX553" s="4"/>
      <c r="AY553" s="4"/>
    </row>
    <row r="554" ht="15.75" customHeight="1">
      <c r="A554" s="4"/>
      <c r="B554" s="4"/>
      <c r="C554" s="110"/>
      <c r="D554" s="4"/>
      <c r="E554" s="4"/>
      <c r="F554" s="111"/>
      <c r="G554" s="112"/>
      <c r="H554" s="112"/>
      <c r="I554" s="112"/>
      <c r="J554" s="112"/>
      <c r="K554" s="112"/>
      <c r="L554" s="112"/>
      <c r="M554" s="112"/>
      <c r="N554" s="3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  <c r="AV554" s="4"/>
      <c r="AW554" s="4"/>
      <c r="AX554" s="4"/>
      <c r="AY554" s="4"/>
    </row>
    <row r="555" ht="15.75" customHeight="1">
      <c r="A555" s="4"/>
      <c r="B555" s="4"/>
      <c r="C555" s="110"/>
      <c r="D555" s="4"/>
      <c r="E555" s="4"/>
      <c r="F555" s="111"/>
      <c r="G555" s="112"/>
      <c r="H555" s="112"/>
      <c r="I555" s="112"/>
      <c r="J555" s="112"/>
      <c r="K555" s="112"/>
      <c r="L555" s="112"/>
      <c r="M555" s="112"/>
      <c r="N555" s="3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  <c r="AV555" s="4"/>
      <c r="AW555" s="4"/>
      <c r="AX555" s="4"/>
      <c r="AY555" s="4"/>
    </row>
    <row r="556" ht="15.75" customHeight="1">
      <c r="A556" s="4"/>
      <c r="B556" s="4"/>
      <c r="C556" s="110"/>
      <c r="D556" s="4"/>
      <c r="E556" s="4"/>
      <c r="F556" s="111"/>
      <c r="G556" s="112"/>
      <c r="H556" s="112"/>
      <c r="I556" s="112"/>
      <c r="J556" s="112"/>
      <c r="K556" s="112"/>
      <c r="L556" s="112"/>
      <c r="M556" s="112"/>
      <c r="N556" s="3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  <c r="AU556" s="4"/>
      <c r="AV556" s="4"/>
      <c r="AW556" s="4"/>
      <c r="AX556" s="4"/>
      <c r="AY556" s="4"/>
    </row>
    <row r="557" ht="15.75" customHeight="1">
      <c r="A557" s="4"/>
      <c r="B557" s="4"/>
      <c r="C557" s="110"/>
      <c r="D557" s="4"/>
      <c r="E557" s="4"/>
      <c r="F557" s="111"/>
      <c r="G557" s="112"/>
      <c r="H557" s="112"/>
      <c r="I557" s="112"/>
      <c r="J557" s="112"/>
      <c r="K557" s="112"/>
      <c r="L557" s="112"/>
      <c r="M557" s="112"/>
      <c r="N557" s="3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  <c r="AU557" s="4"/>
      <c r="AV557" s="4"/>
      <c r="AW557" s="4"/>
      <c r="AX557" s="4"/>
      <c r="AY557" s="4"/>
    </row>
    <row r="558" ht="15.75" customHeight="1">
      <c r="A558" s="4"/>
      <c r="B558" s="4"/>
      <c r="C558" s="110"/>
      <c r="D558" s="4"/>
      <c r="E558" s="4"/>
      <c r="F558" s="111"/>
      <c r="G558" s="112"/>
      <c r="H558" s="112"/>
      <c r="I558" s="112"/>
      <c r="J558" s="112"/>
      <c r="K558" s="112"/>
      <c r="L558" s="112"/>
      <c r="M558" s="112"/>
      <c r="N558" s="3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  <c r="AS558" s="4"/>
      <c r="AT558" s="4"/>
      <c r="AU558" s="4"/>
      <c r="AV558" s="4"/>
      <c r="AW558" s="4"/>
      <c r="AX558" s="4"/>
      <c r="AY558" s="4"/>
    </row>
    <row r="559" ht="15.75" customHeight="1">
      <c r="A559" s="4"/>
      <c r="B559" s="4"/>
      <c r="C559" s="110"/>
      <c r="D559" s="4"/>
      <c r="E559" s="4"/>
      <c r="F559" s="111"/>
      <c r="G559" s="112"/>
      <c r="H559" s="112"/>
      <c r="I559" s="112"/>
      <c r="J559" s="112"/>
      <c r="K559" s="112"/>
      <c r="L559" s="112"/>
      <c r="M559" s="112"/>
      <c r="N559" s="3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  <c r="AS559" s="4"/>
      <c r="AT559" s="4"/>
      <c r="AU559" s="4"/>
      <c r="AV559" s="4"/>
      <c r="AW559" s="4"/>
      <c r="AX559" s="4"/>
      <c r="AY559" s="4"/>
    </row>
    <row r="560" ht="15.75" customHeight="1">
      <c r="A560" s="4"/>
      <c r="B560" s="4"/>
      <c r="C560" s="110"/>
      <c r="D560" s="4"/>
      <c r="E560" s="4"/>
      <c r="F560" s="111"/>
      <c r="G560" s="112"/>
      <c r="H560" s="112"/>
      <c r="I560" s="112"/>
      <c r="J560" s="112"/>
      <c r="K560" s="112"/>
      <c r="L560" s="112"/>
      <c r="M560" s="112"/>
      <c r="N560" s="3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  <c r="AU560" s="4"/>
      <c r="AV560" s="4"/>
      <c r="AW560" s="4"/>
      <c r="AX560" s="4"/>
      <c r="AY560" s="4"/>
    </row>
    <row r="561" ht="15.75" customHeight="1">
      <c r="A561" s="4"/>
      <c r="B561" s="4"/>
      <c r="C561" s="110"/>
      <c r="D561" s="4"/>
      <c r="E561" s="4"/>
      <c r="F561" s="111"/>
      <c r="G561" s="112"/>
      <c r="H561" s="112"/>
      <c r="I561" s="112"/>
      <c r="J561" s="112"/>
      <c r="K561" s="112"/>
      <c r="L561" s="112"/>
      <c r="M561" s="112"/>
      <c r="N561" s="3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  <c r="AU561" s="4"/>
      <c r="AV561" s="4"/>
      <c r="AW561" s="4"/>
      <c r="AX561" s="4"/>
      <c r="AY561" s="4"/>
    </row>
    <row r="562" ht="15.75" customHeight="1">
      <c r="A562" s="4"/>
      <c r="B562" s="4"/>
      <c r="C562" s="110"/>
      <c r="D562" s="4"/>
      <c r="E562" s="4"/>
      <c r="F562" s="111"/>
      <c r="G562" s="112"/>
      <c r="H562" s="112"/>
      <c r="I562" s="112"/>
      <c r="J562" s="112"/>
      <c r="K562" s="112"/>
      <c r="L562" s="112"/>
      <c r="M562" s="112"/>
      <c r="N562" s="3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  <c r="AU562" s="4"/>
      <c r="AV562" s="4"/>
      <c r="AW562" s="4"/>
      <c r="AX562" s="4"/>
      <c r="AY562" s="4"/>
    </row>
    <row r="563" ht="15.75" customHeight="1">
      <c r="A563" s="4"/>
      <c r="B563" s="4"/>
      <c r="C563" s="110"/>
      <c r="D563" s="4"/>
      <c r="E563" s="4"/>
      <c r="F563" s="111"/>
      <c r="G563" s="112"/>
      <c r="H563" s="112"/>
      <c r="I563" s="112"/>
      <c r="J563" s="112"/>
      <c r="K563" s="112"/>
      <c r="L563" s="112"/>
      <c r="M563" s="112"/>
      <c r="N563" s="3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4"/>
      <c r="AW563" s="4"/>
      <c r="AX563" s="4"/>
      <c r="AY563" s="4"/>
    </row>
    <row r="564" ht="15.75" customHeight="1">
      <c r="A564" s="4"/>
      <c r="B564" s="4"/>
      <c r="C564" s="110"/>
      <c r="D564" s="4"/>
      <c r="E564" s="4"/>
      <c r="F564" s="111"/>
      <c r="G564" s="112"/>
      <c r="H564" s="112"/>
      <c r="I564" s="112"/>
      <c r="J564" s="112"/>
      <c r="K564" s="112"/>
      <c r="L564" s="112"/>
      <c r="M564" s="112"/>
      <c r="N564" s="3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  <c r="AS564" s="4"/>
      <c r="AT564" s="4"/>
      <c r="AU564" s="4"/>
      <c r="AV564" s="4"/>
      <c r="AW564" s="4"/>
      <c r="AX564" s="4"/>
      <c r="AY564" s="4"/>
    </row>
    <row r="565" ht="15.75" customHeight="1">
      <c r="A565" s="4"/>
      <c r="B565" s="4"/>
      <c r="C565" s="110"/>
      <c r="D565" s="4"/>
      <c r="E565" s="4"/>
      <c r="F565" s="111"/>
      <c r="G565" s="112"/>
      <c r="H565" s="112"/>
      <c r="I565" s="112"/>
      <c r="J565" s="112"/>
      <c r="K565" s="112"/>
      <c r="L565" s="112"/>
      <c r="M565" s="112"/>
      <c r="N565" s="3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  <c r="AS565" s="4"/>
      <c r="AT565" s="4"/>
      <c r="AU565" s="4"/>
      <c r="AV565" s="4"/>
      <c r="AW565" s="4"/>
      <c r="AX565" s="4"/>
      <c r="AY565" s="4"/>
    </row>
    <row r="566" ht="15.75" customHeight="1">
      <c r="A566" s="4"/>
      <c r="B566" s="4"/>
      <c r="C566" s="110"/>
      <c r="D566" s="4"/>
      <c r="E566" s="4"/>
      <c r="F566" s="111"/>
      <c r="G566" s="112"/>
      <c r="H566" s="112"/>
      <c r="I566" s="112"/>
      <c r="J566" s="112"/>
      <c r="K566" s="112"/>
      <c r="L566" s="112"/>
      <c r="M566" s="112"/>
      <c r="N566" s="3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  <c r="AU566" s="4"/>
      <c r="AV566" s="4"/>
      <c r="AW566" s="4"/>
      <c r="AX566" s="4"/>
      <c r="AY566" s="4"/>
    </row>
    <row r="567" ht="15.75" customHeight="1">
      <c r="A567" s="4"/>
      <c r="B567" s="4"/>
      <c r="C567" s="110"/>
      <c r="D567" s="4"/>
      <c r="E567" s="4"/>
      <c r="F567" s="111"/>
      <c r="G567" s="112"/>
      <c r="H567" s="112"/>
      <c r="I567" s="112"/>
      <c r="J567" s="112"/>
      <c r="K567" s="112"/>
      <c r="L567" s="112"/>
      <c r="M567" s="112"/>
      <c r="N567" s="3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  <c r="AU567" s="4"/>
      <c r="AV567" s="4"/>
      <c r="AW567" s="4"/>
      <c r="AX567" s="4"/>
      <c r="AY567" s="4"/>
    </row>
    <row r="568" ht="15.75" customHeight="1">
      <c r="A568" s="4"/>
      <c r="B568" s="4"/>
      <c r="C568" s="110"/>
      <c r="D568" s="4"/>
      <c r="E568" s="4"/>
      <c r="F568" s="111"/>
      <c r="G568" s="112"/>
      <c r="H568" s="112"/>
      <c r="I568" s="112"/>
      <c r="J568" s="112"/>
      <c r="K568" s="112"/>
      <c r="L568" s="112"/>
      <c r="M568" s="112"/>
      <c r="N568" s="3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  <c r="AU568" s="4"/>
      <c r="AV568" s="4"/>
      <c r="AW568" s="4"/>
      <c r="AX568" s="4"/>
      <c r="AY568" s="4"/>
    </row>
    <row r="569" ht="15.75" customHeight="1">
      <c r="A569" s="4"/>
      <c r="B569" s="4"/>
      <c r="C569" s="110"/>
      <c r="D569" s="4"/>
      <c r="E569" s="4"/>
      <c r="F569" s="111"/>
      <c r="G569" s="112"/>
      <c r="H569" s="112"/>
      <c r="I569" s="112"/>
      <c r="J569" s="112"/>
      <c r="K569" s="112"/>
      <c r="L569" s="112"/>
      <c r="M569" s="112"/>
      <c r="N569" s="3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  <c r="AU569" s="4"/>
      <c r="AV569" s="4"/>
      <c r="AW569" s="4"/>
      <c r="AX569" s="4"/>
      <c r="AY569" s="4"/>
    </row>
    <row r="570" ht="15.75" customHeight="1">
      <c r="A570" s="4"/>
      <c r="B570" s="4"/>
      <c r="C570" s="110"/>
      <c r="D570" s="4"/>
      <c r="E570" s="4"/>
      <c r="F570" s="111"/>
      <c r="G570" s="112"/>
      <c r="H570" s="112"/>
      <c r="I570" s="112"/>
      <c r="J570" s="112"/>
      <c r="K570" s="112"/>
      <c r="L570" s="112"/>
      <c r="M570" s="112"/>
      <c r="N570" s="3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  <c r="AU570" s="4"/>
      <c r="AV570" s="4"/>
      <c r="AW570" s="4"/>
      <c r="AX570" s="4"/>
      <c r="AY570" s="4"/>
    </row>
    <row r="571" ht="15.75" customHeight="1">
      <c r="A571" s="4"/>
      <c r="B571" s="4"/>
      <c r="C571" s="110"/>
      <c r="D571" s="4"/>
      <c r="E571" s="4"/>
      <c r="F571" s="111"/>
      <c r="G571" s="112"/>
      <c r="H571" s="112"/>
      <c r="I571" s="112"/>
      <c r="J571" s="112"/>
      <c r="K571" s="112"/>
      <c r="L571" s="112"/>
      <c r="M571" s="112"/>
      <c r="N571" s="3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  <c r="AS571" s="4"/>
      <c r="AT571" s="4"/>
      <c r="AU571" s="4"/>
      <c r="AV571" s="4"/>
      <c r="AW571" s="4"/>
      <c r="AX571" s="4"/>
      <c r="AY571" s="4"/>
    </row>
    <row r="572" ht="15.75" customHeight="1">
      <c r="A572" s="4"/>
      <c r="B572" s="4"/>
      <c r="C572" s="110"/>
      <c r="D572" s="4"/>
      <c r="E572" s="4"/>
      <c r="F572" s="111"/>
      <c r="G572" s="112"/>
      <c r="H572" s="112"/>
      <c r="I572" s="112"/>
      <c r="J572" s="112"/>
      <c r="K572" s="112"/>
      <c r="L572" s="112"/>
      <c r="M572" s="112"/>
      <c r="N572" s="3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  <c r="AS572" s="4"/>
      <c r="AT572" s="4"/>
      <c r="AU572" s="4"/>
      <c r="AV572" s="4"/>
      <c r="AW572" s="4"/>
      <c r="AX572" s="4"/>
      <c r="AY572" s="4"/>
    </row>
    <row r="573" ht="15.75" customHeight="1">
      <c r="A573" s="4"/>
      <c r="B573" s="4"/>
      <c r="C573" s="110"/>
      <c r="D573" s="4"/>
      <c r="E573" s="4"/>
      <c r="F573" s="111"/>
      <c r="G573" s="112"/>
      <c r="H573" s="112"/>
      <c r="I573" s="112"/>
      <c r="J573" s="112"/>
      <c r="K573" s="112"/>
      <c r="L573" s="112"/>
      <c r="M573" s="112"/>
      <c r="N573" s="3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  <c r="AV573" s="4"/>
      <c r="AW573" s="4"/>
      <c r="AX573" s="4"/>
      <c r="AY573" s="4"/>
    </row>
    <row r="574" ht="15.75" customHeight="1">
      <c r="A574" s="4"/>
      <c r="B574" s="4"/>
      <c r="C574" s="110"/>
      <c r="D574" s="4"/>
      <c r="E574" s="4"/>
      <c r="F574" s="111"/>
      <c r="G574" s="112"/>
      <c r="H574" s="112"/>
      <c r="I574" s="112"/>
      <c r="J574" s="112"/>
      <c r="K574" s="112"/>
      <c r="L574" s="112"/>
      <c r="M574" s="112"/>
      <c r="N574" s="3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  <c r="AU574" s="4"/>
      <c r="AV574" s="4"/>
      <c r="AW574" s="4"/>
      <c r="AX574" s="4"/>
      <c r="AY574" s="4"/>
    </row>
    <row r="575" ht="15.75" customHeight="1">
      <c r="A575" s="4"/>
      <c r="B575" s="4"/>
      <c r="C575" s="110"/>
      <c r="D575" s="4"/>
      <c r="E575" s="4"/>
      <c r="F575" s="111"/>
      <c r="G575" s="112"/>
      <c r="H575" s="112"/>
      <c r="I575" s="112"/>
      <c r="J575" s="112"/>
      <c r="K575" s="112"/>
      <c r="L575" s="112"/>
      <c r="M575" s="112"/>
      <c r="N575" s="3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  <c r="AU575" s="4"/>
      <c r="AV575" s="4"/>
      <c r="AW575" s="4"/>
      <c r="AX575" s="4"/>
      <c r="AY575" s="4"/>
    </row>
    <row r="576" ht="15.75" customHeight="1">
      <c r="A576" s="4"/>
      <c r="B576" s="4"/>
      <c r="C576" s="110"/>
      <c r="D576" s="4"/>
      <c r="E576" s="4"/>
      <c r="F576" s="111"/>
      <c r="G576" s="112"/>
      <c r="H576" s="112"/>
      <c r="I576" s="112"/>
      <c r="J576" s="112"/>
      <c r="K576" s="112"/>
      <c r="L576" s="112"/>
      <c r="M576" s="112"/>
      <c r="N576" s="3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  <c r="AU576" s="4"/>
      <c r="AV576" s="4"/>
      <c r="AW576" s="4"/>
      <c r="AX576" s="4"/>
      <c r="AY576" s="4"/>
    </row>
    <row r="577" ht="15.75" customHeight="1">
      <c r="A577" s="4"/>
      <c r="B577" s="4"/>
      <c r="C577" s="110"/>
      <c r="D577" s="4"/>
      <c r="E577" s="4"/>
      <c r="F577" s="111"/>
      <c r="G577" s="112"/>
      <c r="H577" s="112"/>
      <c r="I577" s="112"/>
      <c r="J577" s="112"/>
      <c r="K577" s="112"/>
      <c r="L577" s="112"/>
      <c r="M577" s="112"/>
      <c r="N577" s="3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  <c r="AS577" s="4"/>
      <c r="AT577" s="4"/>
      <c r="AU577" s="4"/>
      <c r="AV577" s="4"/>
      <c r="AW577" s="4"/>
      <c r="AX577" s="4"/>
      <c r="AY577" s="4"/>
    </row>
    <row r="578" ht="15.75" customHeight="1">
      <c r="A578" s="4"/>
      <c r="B578" s="4"/>
      <c r="C578" s="110"/>
      <c r="D578" s="4"/>
      <c r="E578" s="4"/>
      <c r="F578" s="111"/>
      <c r="G578" s="112"/>
      <c r="H578" s="112"/>
      <c r="I578" s="112"/>
      <c r="J578" s="112"/>
      <c r="K578" s="112"/>
      <c r="L578" s="112"/>
      <c r="M578" s="112"/>
      <c r="N578" s="3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  <c r="AS578" s="4"/>
      <c r="AT578" s="4"/>
      <c r="AU578" s="4"/>
      <c r="AV578" s="4"/>
      <c r="AW578" s="4"/>
      <c r="AX578" s="4"/>
      <c r="AY578" s="4"/>
    </row>
    <row r="579" ht="15.75" customHeight="1">
      <c r="A579" s="4"/>
      <c r="B579" s="4"/>
      <c r="C579" s="110"/>
      <c r="D579" s="4"/>
      <c r="E579" s="4"/>
      <c r="F579" s="111"/>
      <c r="G579" s="112"/>
      <c r="H579" s="112"/>
      <c r="I579" s="112"/>
      <c r="J579" s="112"/>
      <c r="K579" s="112"/>
      <c r="L579" s="112"/>
      <c r="M579" s="112"/>
      <c r="N579" s="3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  <c r="AU579" s="4"/>
      <c r="AV579" s="4"/>
      <c r="AW579" s="4"/>
      <c r="AX579" s="4"/>
      <c r="AY579" s="4"/>
    </row>
    <row r="580" ht="15.75" customHeight="1">
      <c r="A580" s="4"/>
      <c r="B580" s="4"/>
      <c r="C580" s="110"/>
      <c r="D580" s="4"/>
      <c r="E580" s="4"/>
      <c r="F580" s="111"/>
      <c r="G580" s="112"/>
      <c r="H580" s="112"/>
      <c r="I580" s="112"/>
      <c r="J580" s="112"/>
      <c r="K580" s="112"/>
      <c r="L580" s="112"/>
      <c r="M580" s="112"/>
      <c r="N580" s="3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  <c r="AU580" s="4"/>
      <c r="AV580" s="4"/>
      <c r="AW580" s="4"/>
      <c r="AX580" s="4"/>
      <c r="AY580" s="4"/>
    </row>
    <row r="581" ht="15.75" customHeight="1">
      <c r="A581" s="4"/>
      <c r="B581" s="4"/>
      <c r="C581" s="110"/>
      <c r="D581" s="4"/>
      <c r="E581" s="4"/>
      <c r="F581" s="111"/>
      <c r="G581" s="112"/>
      <c r="H581" s="112"/>
      <c r="I581" s="112"/>
      <c r="J581" s="112"/>
      <c r="K581" s="112"/>
      <c r="L581" s="112"/>
      <c r="M581" s="112"/>
      <c r="N581" s="3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4"/>
      <c r="AT581" s="4"/>
      <c r="AU581" s="4"/>
      <c r="AV581" s="4"/>
      <c r="AW581" s="4"/>
      <c r="AX581" s="4"/>
      <c r="AY581" s="4"/>
    </row>
    <row r="582" ht="15.75" customHeight="1">
      <c r="A582" s="4"/>
      <c r="B582" s="4"/>
      <c r="C582" s="110"/>
      <c r="D582" s="4"/>
      <c r="E582" s="4"/>
      <c r="F582" s="111"/>
      <c r="G582" s="112"/>
      <c r="H582" s="112"/>
      <c r="I582" s="112"/>
      <c r="J582" s="112"/>
      <c r="K582" s="112"/>
      <c r="L582" s="112"/>
      <c r="M582" s="112"/>
      <c r="N582" s="3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  <c r="AQ582" s="4"/>
      <c r="AR582" s="4"/>
      <c r="AS582" s="4"/>
      <c r="AT582" s="4"/>
      <c r="AU582" s="4"/>
      <c r="AV582" s="4"/>
      <c r="AW582" s="4"/>
      <c r="AX582" s="4"/>
      <c r="AY582" s="4"/>
    </row>
    <row r="583" ht="15.75" customHeight="1">
      <c r="A583" s="4"/>
      <c r="B583" s="4"/>
      <c r="C583" s="110"/>
      <c r="D583" s="4"/>
      <c r="E583" s="4"/>
      <c r="F583" s="111"/>
      <c r="G583" s="112"/>
      <c r="H583" s="112"/>
      <c r="I583" s="112"/>
      <c r="J583" s="112"/>
      <c r="K583" s="112"/>
      <c r="L583" s="112"/>
      <c r="M583" s="112"/>
      <c r="N583" s="3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  <c r="AK583" s="4"/>
      <c r="AL583" s="4"/>
      <c r="AM583" s="4"/>
      <c r="AN583" s="4"/>
      <c r="AO583" s="4"/>
      <c r="AP583" s="4"/>
      <c r="AQ583" s="4"/>
      <c r="AR583" s="4"/>
      <c r="AS583" s="4"/>
      <c r="AT583" s="4"/>
      <c r="AU583" s="4"/>
      <c r="AV583" s="4"/>
      <c r="AW583" s="4"/>
      <c r="AX583" s="4"/>
      <c r="AY583" s="4"/>
    </row>
    <row r="584" ht="15.75" customHeight="1">
      <c r="A584" s="4"/>
      <c r="B584" s="4"/>
      <c r="C584" s="110"/>
      <c r="D584" s="4"/>
      <c r="E584" s="4"/>
      <c r="F584" s="111"/>
      <c r="G584" s="112"/>
      <c r="H584" s="112"/>
      <c r="I584" s="112"/>
      <c r="J584" s="112"/>
      <c r="K584" s="112"/>
      <c r="L584" s="112"/>
      <c r="M584" s="112"/>
      <c r="N584" s="3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S584" s="4"/>
      <c r="AT584" s="4"/>
      <c r="AU584" s="4"/>
      <c r="AV584" s="4"/>
      <c r="AW584" s="4"/>
      <c r="AX584" s="4"/>
      <c r="AY584" s="4"/>
    </row>
    <row r="585" ht="15.75" customHeight="1">
      <c r="A585" s="4"/>
      <c r="B585" s="4"/>
      <c r="C585" s="110"/>
      <c r="D585" s="4"/>
      <c r="E585" s="4"/>
      <c r="F585" s="111"/>
      <c r="G585" s="112"/>
      <c r="H585" s="112"/>
      <c r="I585" s="112"/>
      <c r="J585" s="112"/>
      <c r="K585" s="112"/>
      <c r="L585" s="112"/>
      <c r="M585" s="112"/>
      <c r="N585" s="3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  <c r="AS585" s="4"/>
      <c r="AT585" s="4"/>
      <c r="AU585" s="4"/>
      <c r="AV585" s="4"/>
      <c r="AW585" s="4"/>
      <c r="AX585" s="4"/>
      <c r="AY585" s="4"/>
    </row>
    <row r="586" ht="15.75" customHeight="1">
      <c r="A586" s="4"/>
      <c r="B586" s="4"/>
      <c r="C586" s="110"/>
      <c r="D586" s="4"/>
      <c r="E586" s="4"/>
      <c r="F586" s="111"/>
      <c r="G586" s="112"/>
      <c r="H586" s="112"/>
      <c r="I586" s="112"/>
      <c r="J586" s="112"/>
      <c r="K586" s="112"/>
      <c r="L586" s="112"/>
      <c r="M586" s="112"/>
      <c r="N586" s="3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  <c r="AS586" s="4"/>
      <c r="AT586" s="4"/>
      <c r="AU586" s="4"/>
      <c r="AV586" s="4"/>
      <c r="AW586" s="4"/>
      <c r="AX586" s="4"/>
      <c r="AY586" s="4"/>
    </row>
    <row r="587" ht="15.75" customHeight="1">
      <c r="A587" s="4"/>
      <c r="B587" s="4"/>
      <c r="C587" s="110"/>
      <c r="D587" s="4"/>
      <c r="E587" s="4"/>
      <c r="F587" s="111"/>
      <c r="G587" s="112"/>
      <c r="H587" s="112"/>
      <c r="I587" s="112"/>
      <c r="J587" s="112"/>
      <c r="K587" s="112"/>
      <c r="L587" s="112"/>
      <c r="M587" s="112"/>
      <c r="N587" s="3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4"/>
      <c r="AN587" s="4"/>
      <c r="AO587" s="4"/>
      <c r="AP587" s="4"/>
      <c r="AQ587" s="4"/>
      <c r="AR587" s="4"/>
      <c r="AS587" s="4"/>
      <c r="AT587" s="4"/>
      <c r="AU587" s="4"/>
      <c r="AV587" s="4"/>
      <c r="AW587" s="4"/>
      <c r="AX587" s="4"/>
      <c r="AY587" s="4"/>
    </row>
    <row r="588" ht="15.75" customHeight="1">
      <c r="A588" s="4"/>
      <c r="B588" s="4"/>
      <c r="C588" s="110"/>
      <c r="D588" s="4"/>
      <c r="E588" s="4"/>
      <c r="F588" s="111"/>
      <c r="G588" s="112"/>
      <c r="H588" s="112"/>
      <c r="I588" s="112"/>
      <c r="J588" s="112"/>
      <c r="K588" s="112"/>
      <c r="L588" s="112"/>
      <c r="M588" s="112"/>
      <c r="N588" s="3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  <c r="AK588" s="4"/>
      <c r="AL588" s="4"/>
      <c r="AM588" s="4"/>
      <c r="AN588" s="4"/>
      <c r="AO588" s="4"/>
      <c r="AP588" s="4"/>
      <c r="AQ588" s="4"/>
      <c r="AR588" s="4"/>
      <c r="AS588" s="4"/>
      <c r="AT588" s="4"/>
      <c r="AU588" s="4"/>
      <c r="AV588" s="4"/>
      <c r="AW588" s="4"/>
      <c r="AX588" s="4"/>
      <c r="AY588" s="4"/>
    </row>
    <row r="589" ht="15.75" customHeight="1">
      <c r="A589" s="4"/>
      <c r="B589" s="4"/>
      <c r="C589" s="110"/>
      <c r="D589" s="4"/>
      <c r="E589" s="4"/>
      <c r="F589" s="111"/>
      <c r="G589" s="112"/>
      <c r="H589" s="112"/>
      <c r="I589" s="112"/>
      <c r="J589" s="112"/>
      <c r="K589" s="112"/>
      <c r="L589" s="112"/>
      <c r="M589" s="112"/>
      <c r="N589" s="3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  <c r="AQ589" s="4"/>
      <c r="AR589" s="4"/>
      <c r="AS589" s="4"/>
      <c r="AT589" s="4"/>
      <c r="AU589" s="4"/>
      <c r="AV589" s="4"/>
      <c r="AW589" s="4"/>
      <c r="AX589" s="4"/>
      <c r="AY589" s="4"/>
    </row>
    <row r="590" ht="15.75" customHeight="1">
      <c r="A590" s="4"/>
      <c r="B590" s="4"/>
      <c r="C590" s="110"/>
      <c r="D590" s="4"/>
      <c r="E590" s="4"/>
      <c r="F590" s="111"/>
      <c r="G590" s="112"/>
      <c r="H590" s="112"/>
      <c r="I590" s="112"/>
      <c r="J590" s="112"/>
      <c r="K590" s="112"/>
      <c r="L590" s="112"/>
      <c r="M590" s="112"/>
      <c r="N590" s="3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  <c r="AQ590" s="4"/>
      <c r="AR590" s="4"/>
      <c r="AS590" s="4"/>
      <c r="AT590" s="4"/>
      <c r="AU590" s="4"/>
      <c r="AV590" s="4"/>
      <c r="AW590" s="4"/>
      <c r="AX590" s="4"/>
      <c r="AY590" s="4"/>
    </row>
    <row r="591" ht="15.75" customHeight="1">
      <c r="A591" s="4"/>
      <c r="B591" s="4"/>
      <c r="C591" s="110"/>
      <c r="D591" s="4"/>
      <c r="E591" s="4"/>
      <c r="F591" s="111"/>
      <c r="G591" s="112"/>
      <c r="H591" s="112"/>
      <c r="I591" s="112"/>
      <c r="J591" s="112"/>
      <c r="K591" s="112"/>
      <c r="L591" s="112"/>
      <c r="M591" s="112"/>
      <c r="N591" s="3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  <c r="AQ591" s="4"/>
      <c r="AR591" s="4"/>
      <c r="AS591" s="4"/>
      <c r="AT591" s="4"/>
      <c r="AU591" s="4"/>
      <c r="AV591" s="4"/>
      <c r="AW591" s="4"/>
      <c r="AX591" s="4"/>
      <c r="AY591" s="4"/>
    </row>
    <row r="592" ht="15.75" customHeight="1">
      <c r="A592" s="4"/>
      <c r="B592" s="4"/>
      <c r="C592" s="110"/>
      <c r="D592" s="4"/>
      <c r="E592" s="4"/>
      <c r="F592" s="111"/>
      <c r="G592" s="112"/>
      <c r="H592" s="112"/>
      <c r="I592" s="112"/>
      <c r="J592" s="112"/>
      <c r="K592" s="112"/>
      <c r="L592" s="112"/>
      <c r="M592" s="112"/>
      <c r="N592" s="3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  <c r="AQ592" s="4"/>
      <c r="AR592" s="4"/>
      <c r="AS592" s="4"/>
      <c r="AT592" s="4"/>
      <c r="AU592" s="4"/>
      <c r="AV592" s="4"/>
      <c r="AW592" s="4"/>
      <c r="AX592" s="4"/>
      <c r="AY592" s="4"/>
    </row>
    <row r="593" ht="15.75" customHeight="1">
      <c r="A593" s="4"/>
      <c r="B593" s="4"/>
      <c r="C593" s="110"/>
      <c r="D593" s="4"/>
      <c r="E593" s="4"/>
      <c r="F593" s="111"/>
      <c r="G593" s="112"/>
      <c r="H593" s="112"/>
      <c r="I593" s="112"/>
      <c r="J593" s="112"/>
      <c r="K593" s="112"/>
      <c r="L593" s="112"/>
      <c r="M593" s="112"/>
      <c r="N593" s="3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  <c r="AK593" s="4"/>
      <c r="AL593" s="4"/>
      <c r="AM593" s="4"/>
      <c r="AN593" s="4"/>
      <c r="AO593" s="4"/>
      <c r="AP593" s="4"/>
      <c r="AQ593" s="4"/>
      <c r="AR593" s="4"/>
      <c r="AS593" s="4"/>
      <c r="AT593" s="4"/>
      <c r="AU593" s="4"/>
      <c r="AV593" s="4"/>
      <c r="AW593" s="4"/>
      <c r="AX593" s="4"/>
      <c r="AY593" s="4"/>
    </row>
    <row r="594" ht="15.75" customHeight="1">
      <c r="A594" s="4"/>
      <c r="B594" s="4"/>
      <c r="C594" s="110"/>
      <c r="D594" s="4"/>
      <c r="E594" s="4"/>
      <c r="F594" s="111"/>
      <c r="G594" s="112"/>
      <c r="H594" s="112"/>
      <c r="I594" s="112"/>
      <c r="J594" s="112"/>
      <c r="K594" s="112"/>
      <c r="L594" s="112"/>
      <c r="M594" s="112"/>
      <c r="N594" s="3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  <c r="AK594" s="4"/>
      <c r="AL594" s="4"/>
      <c r="AM594" s="4"/>
      <c r="AN594" s="4"/>
      <c r="AO594" s="4"/>
      <c r="AP594" s="4"/>
      <c r="AQ594" s="4"/>
      <c r="AR594" s="4"/>
      <c r="AS594" s="4"/>
      <c r="AT594" s="4"/>
      <c r="AU594" s="4"/>
      <c r="AV594" s="4"/>
      <c r="AW594" s="4"/>
      <c r="AX594" s="4"/>
      <c r="AY594" s="4"/>
    </row>
    <row r="595" ht="15.75" customHeight="1">
      <c r="A595" s="4"/>
      <c r="B595" s="4"/>
      <c r="C595" s="110"/>
      <c r="D595" s="4"/>
      <c r="E595" s="4"/>
      <c r="F595" s="111"/>
      <c r="G595" s="112"/>
      <c r="H595" s="112"/>
      <c r="I595" s="112"/>
      <c r="J595" s="112"/>
      <c r="K595" s="112"/>
      <c r="L595" s="112"/>
      <c r="M595" s="112"/>
      <c r="N595" s="3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  <c r="AQ595" s="4"/>
      <c r="AR595" s="4"/>
      <c r="AS595" s="4"/>
      <c r="AT595" s="4"/>
      <c r="AU595" s="4"/>
      <c r="AV595" s="4"/>
      <c r="AW595" s="4"/>
      <c r="AX595" s="4"/>
      <c r="AY595" s="4"/>
    </row>
    <row r="596" ht="15.75" customHeight="1">
      <c r="A596" s="4"/>
      <c r="B596" s="4"/>
      <c r="C596" s="110"/>
      <c r="D596" s="4"/>
      <c r="E596" s="4"/>
      <c r="F596" s="111"/>
      <c r="G596" s="112"/>
      <c r="H596" s="112"/>
      <c r="I596" s="112"/>
      <c r="J596" s="112"/>
      <c r="K596" s="112"/>
      <c r="L596" s="112"/>
      <c r="M596" s="112"/>
      <c r="N596" s="3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  <c r="AS596" s="4"/>
      <c r="AT596" s="4"/>
      <c r="AU596" s="4"/>
      <c r="AV596" s="4"/>
      <c r="AW596" s="4"/>
      <c r="AX596" s="4"/>
      <c r="AY596" s="4"/>
    </row>
    <row r="597" ht="15.75" customHeight="1">
      <c r="A597" s="4"/>
      <c r="B597" s="4"/>
      <c r="C597" s="110"/>
      <c r="D597" s="4"/>
      <c r="E597" s="4"/>
      <c r="F597" s="111"/>
      <c r="G597" s="112"/>
      <c r="H597" s="112"/>
      <c r="I597" s="112"/>
      <c r="J597" s="112"/>
      <c r="K597" s="112"/>
      <c r="L597" s="112"/>
      <c r="M597" s="112"/>
      <c r="N597" s="3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  <c r="AS597" s="4"/>
      <c r="AT597" s="4"/>
      <c r="AU597" s="4"/>
      <c r="AV597" s="4"/>
      <c r="AW597" s="4"/>
      <c r="AX597" s="4"/>
      <c r="AY597" s="4"/>
    </row>
    <row r="598" ht="15.75" customHeight="1">
      <c r="A598" s="4"/>
      <c r="B598" s="4"/>
      <c r="C598" s="110"/>
      <c r="D598" s="4"/>
      <c r="E598" s="4"/>
      <c r="F598" s="111"/>
      <c r="G598" s="112"/>
      <c r="H598" s="112"/>
      <c r="I598" s="112"/>
      <c r="J598" s="112"/>
      <c r="K598" s="112"/>
      <c r="L598" s="112"/>
      <c r="M598" s="112"/>
      <c r="N598" s="3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  <c r="AS598" s="4"/>
      <c r="AT598" s="4"/>
      <c r="AU598" s="4"/>
      <c r="AV598" s="4"/>
      <c r="AW598" s="4"/>
      <c r="AX598" s="4"/>
      <c r="AY598" s="4"/>
    </row>
    <row r="599" ht="15.75" customHeight="1">
      <c r="A599" s="4"/>
      <c r="B599" s="4"/>
      <c r="C599" s="110"/>
      <c r="D599" s="4"/>
      <c r="E599" s="4"/>
      <c r="F599" s="111"/>
      <c r="G599" s="112"/>
      <c r="H599" s="112"/>
      <c r="I599" s="112"/>
      <c r="J599" s="112"/>
      <c r="K599" s="112"/>
      <c r="L599" s="112"/>
      <c r="M599" s="112"/>
      <c r="N599" s="3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  <c r="AQ599" s="4"/>
      <c r="AR599" s="4"/>
      <c r="AS599" s="4"/>
      <c r="AT599" s="4"/>
      <c r="AU599" s="4"/>
      <c r="AV599" s="4"/>
      <c r="AW599" s="4"/>
      <c r="AX599" s="4"/>
      <c r="AY599" s="4"/>
    </row>
    <row r="600" ht="15.75" customHeight="1">
      <c r="A600" s="4"/>
      <c r="B600" s="4"/>
      <c r="C600" s="110"/>
      <c r="D600" s="4"/>
      <c r="E600" s="4"/>
      <c r="F600" s="111"/>
      <c r="G600" s="112"/>
      <c r="H600" s="112"/>
      <c r="I600" s="112"/>
      <c r="J600" s="112"/>
      <c r="K600" s="112"/>
      <c r="L600" s="112"/>
      <c r="M600" s="112"/>
      <c r="N600" s="3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  <c r="AK600" s="4"/>
      <c r="AL600" s="4"/>
      <c r="AM600" s="4"/>
      <c r="AN600" s="4"/>
      <c r="AO600" s="4"/>
      <c r="AP600" s="4"/>
      <c r="AQ600" s="4"/>
      <c r="AR600" s="4"/>
      <c r="AS600" s="4"/>
      <c r="AT600" s="4"/>
      <c r="AU600" s="4"/>
      <c r="AV600" s="4"/>
      <c r="AW600" s="4"/>
      <c r="AX600" s="4"/>
      <c r="AY600" s="4"/>
    </row>
    <row r="601" ht="15.75" customHeight="1">
      <c r="A601" s="4"/>
      <c r="B601" s="4"/>
      <c r="C601" s="110"/>
      <c r="D601" s="4"/>
      <c r="E601" s="4"/>
      <c r="F601" s="111"/>
      <c r="G601" s="112"/>
      <c r="H601" s="112"/>
      <c r="I601" s="112"/>
      <c r="J601" s="112"/>
      <c r="K601" s="112"/>
      <c r="L601" s="112"/>
      <c r="M601" s="112"/>
      <c r="N601" s="3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4"/>
      <c r="AN601" s="4"/>
      <c r="AO601" s="4"/>
      <c r="AP601" s="4"/>
      <c r="AQ601" s="4"/>
      <c r="AR601" s="4"/>
      <c r="AS601" s="4"/>
      <c r="AT601" s="4"/>
      <c r="AU601" s="4"/>
      <c r="AV601" s="4"/>
      <c r="AW601" s="4"/>
      <c r="AX601" s="4"/>
      <c r="AY601" s="4"/>
    </row>
    <row r="602" ht="15.75" customHeight="1">
      <c r="A602" s="4"/>
      <c r="B602" s="4"/>
      <c r="C602" s="110"/>
      <c r="D602" s="4"/>
      <c r="E602" s="4"/>
      <c r="F602" s="111"/>
      <c r="G602" s="112"/>
      <c r="H602" s="112"/>
      <c r="I602" s="112"/>
      <c r="J602" s="112"/>
      <c r="K602" s="112"/>
      <c r="L602" s="112"/>
      <c r="M602" s="112"/>
      <c r="N602" s="3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  <c r="AQ602" s="4"/>
      <c r="AR602" s="4"/>
      <c r="AS602" s="4"/>
      <c r="AT602" s="4"/>
      <c r="AU602" s="4"/>
      <c r="AV602" s="4"/>
      <c r="AW602" s="4"/>
      <c r="AX602" s="4"/>
      <c r="AY602" s="4"/>
    </row>
    <row r="603" ht="15.75" customHeight="1">
      <c r="A603" s="4"/>
      <c r="B603" s="4"/>
      <c r="C603" s="110"/>
      <c r="D603" s="4"/>
      <c r="E603" s="4"/>
      <c r="F603" s="111"/>
      <c r="G603" s="112"/>
      <c r="H603" s="112"/>
      <c r="I603" s="112"/>
      <c r="J603" s="112"/>
      <c r="K603" s="112"/>
      <c r="L603" s="112"/>
      <c r="M603" s="112"/>
      <c r="N603" s="3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  <c r="AQ603" s="4"/>
      <c r="AR603" s="4"/>
      <c r="AS603" s="4"/>
      <c r="AT603" s="4"/>
      <c r="AU603" s="4"/>
      <c r="AV603" s="4"/>
      <c r="AW603" s="4"/>
      <c r="AX603" s="4"/>
      <c r="AY603" s="4"/>
    </row>
    <row r="604" ht="15.75" customHeight="1">
      <c r="A604" s="4"/>
      <c r="B604" s="4"/>
      <c r="C604" s="110"/>
      <c r="D604" s="4"/>
      <c r="E604" s="4"/>
      <c r="F604" s="111"/>
      <c r="G604" s="112"/>
      <c r="H604" s="112"/>
      <c r="I604" s="112"/>
      <c r="J604" s="112"/>
      <c r="K604" s="112"/>
      <c r="L604" s="112"/>
      <c r="M604" s="112"/>
      <c r="N604" s="3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  <c r="AQ604" s="4"/>
      <c r="AR604" s="4"/>
      <c r="AS604" s="4"/>
      <c r="AT604" s="4"/>
      <c r="AU604" s="4"/>
      <c r="AV604" s="4"/>
      <c r="AW604" s="4"/>
      <c r="AX604" s="4"/>
      <c r="AY604" s="4"/>
    </row>
    <row r="605" ht="15.75" customHeight="1">
      <c r="A605" s="4"/>
      <c r="B605" s="4"/>
      <c r="C605" s="110"/>
      <c r="D605" s="4"/>
      <c r="E605" s="4"/>
      <c r="F605" s="111"/>
      <c r="G605" s="112"/>
      <c r="H605" s="112"/>
      <c r="I605" s="112"/>
      <c r="J605" s="112"/>
      <c r="K605" s="112"/>
      <c r="L605" s="112"/>
      <c r="M605" s="112"/>
      <c r="N605" s="3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  <c r="AK605" s="4"/>
      <c r="AL605" s="4"/>
      <c r="AM605" s="4"/>
      <c r="AN605" s="4"/>
      <c r="AO605" s="4"/>
      <c r="AP605" s="4"/>
      <c r="AQ605" s="4"/>
      <c r="AR605" s="4"/>
      <c r="AS605" s="4"/>
      <c r="AT605" s="4"/>
      <c r="AU605" s="4"/>
      <c r="AV605" s="4"/>
      <c r="AW605" s="4"/>
      <c r="AX605" s="4"/>
      <c r="AY605" s="4"/>
    </row>
    <row r="606" ht="15.75" customHeight="1">
      <c r="A606" s="4"/>
      <c r="B606" s="4"/>
      <c r="C606" s="110"/>
      <c r="D606" s="4"/>
      <c r="E606" s="4"/>
      <c r="F606" s="111"/>
      <c r="G606" s="112"/>
      <c r="H606" s="112"/>
      <c r="I606" s="112"/>
      <c r="J606" s="112"/>
      <c r="K606" s="112"/>
      <c r="L606" s="112"/>
      <c r="M606" s="112"/>
      <c r="N606" s="3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  <c r="AK606" s="4"/>
      <c r="AL606" s="4"/>
      <c r="AM606" s="4"/>
      <c r="AN606" s="4"/>
      <c r="AO606" s="4"/>
      <c r="AP606" s="4"/>
      <c r="AQ606" s="4"/>
      <c r="AR606" s="4"/>
      <c r="AS606" s="4"/>
      <c r="AT606" s="4"/>
      <c r="AU606" s="4"/>
      <c r="AV606" s="4"/>
      <c r="AW606" s="4"/>
      <c r="AX606" s="4"/>
      <c r="AY606" s="4"/>
    </row>
    <row r="607" ht="15.75" customHeight="1">
      <c r="A607" s="4"/>
      <c r="B607" s="4"/>
      <c r="C607" s="110"/>
      <c r="D607" s="4"/>
      <c r="E607" s="4"/>
      <c r="F607" s="111"/>
      <c r="G607" s="112"/>
      <c r="H607" s="112"/>
      <c r="I607" s="112"/>
      <c r="J607" s="112"/>
      <c r="K607" s="112"/>
      <c r="L607" s="112"/>
      <c r="M607" s="112"/>
      <c r="N607" s="3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  <c r="AQ607" s="4"/>
      <c r="AR607" s="4"/>
      <c r="AS607" s="4"/>
      <c r="AT607" s="4"/>
      <c r="AU607" s="4"/>
      <c r="AV607" s="4"/>
      <c r="AW607" s="4"/>
      <c r="AX607" s="4"/>
      <c r="AY607" s="4"/>
    </row>
    <row r="608" ht="15.75" customHeight="1">
      <c r="A608" s="4"/>
      <c r="B608" s="4"/>
      <c r="C608" s="110"/>
      <c r="D608" s="4"/>
      <c r="E608" s="4"/>
      <c r="F608" s="111"/>
      <c r="G608" s="112"/>
      <c r="H608" s="112"/>
      <c r="I608" s="112"/>
      <c r="J608" s="112"/>
      <c r="K608" s="112"/>
      <c r="L608" s="112"/>
      <c r="M608" s="112"/>
      <c r="N608" s="3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4"/>
      <c r="AN608" s="4"/>
      <c r="AO608" s="4"/>
      <c r="AP608" s="4"/>
      <c r="AQ608" s="4"/>
      <c r="AR608" s="4"/>
      <c r="AS608" s="4"/>
      <c r="AT608" s="4"/>
      <c r="AU608" s="4"/>
      <c r="AV608" s="4"/>
      <c r="AW608" s="4"/>
      <c r="AX608" s="4"/>
      <c r="AY608" s="4"/>
    </row>
    <row r="609" ht="15.75" customHeight="1">
      <c r="A609" s="4"/>
      <c r="B609" s="4"/>
      <c r="C609" s="110"/>
      <c r="D609" s="4"/>
      <c r="E609" s="4"/>
      <c r="F609" s="111"/>
      <c r="G609" s="112"/>
      <c r="H609" s="112"/>
      <c r="I609" s="112"/>
      <c r="J609" s="112"/>
      <c r="K609" s="112"/>
      <c r="L609" s="112"/>
      <c r="M609" s="112"/>
      <c r="N609" s="3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4"/>
      <c r="AN609" s="4"/>
      <c r="AO609" s="4"/>
      <c r="AP609" s="4"/>
      <c r="AQ609" s="4"/>
      <c r="AR609" s="4"/>
      <c r="AS609" s="4"/>
      <c r="AT609" s="4"/>
      <c r="AU609" s="4"/>
      <c r="AV609" s="4"/>
      <c r="AW609" s="4"/>
      <c r="AX609" s="4"/>
      <c r="AY609" s="4"/>
    </row>
    <row r="610" ht="15.75" customHeight="1">
      <c r="A610" s="4"/>
      <c r="B610" s="4"/>
      <c r="C610" s="110"/>
      <c r="D610" s="4"/>
      <c r="E610" s="4"/>
      <c r="F610" s="111"/>
      <c r="G610" s="112"/>
      <c r="H610" s="112"/>
      <c r="I610" s="112"/>
      <c r="J610" s="112"/>
      <c r="K610" s="112"/>
      <c r="L610" s="112"/>
      <c r="M610" s="112"/>
      <c r="N610" s="3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4"/>
      <c r="AN610" s="4"/>
      <c r="AO610" s="4"/>
      <c r="AP610" s="4"/>
      <c r="AQ610" s="4"/>
      <c r="AR610" s="4"/>
      <c r="AS610" s="4"/>
      <c r="AT610" s="4"/>
      <c r="AU610" s="4"/>
      <c r="AV610" s="4"/>
      <c r="AW610" s="4"/>
      <c r="AX610" s="4"/>
      <c r="AY610" s="4"/>
    </row>
    <row r="611" ht="15.75" customHeight="1">
      <c r="A611" s="4"/>
      <c r="B611" s="4"/>
      <c r="C611" s="110"/>
      <c r="D611" s="4"/>
      <c r="E611" s="4"/>
      <c r="F611" s="111"/>
      <c r="G611" s="112"/>
      <c r="H611" s="112"/>
      <c r="I611" s="112"/>
      <c r="J611" s="112"/>
      <c r="K611" s="112"/>
      <c r="L611" s="112"/>
      <c r="M611" s="112"/>
      <c r="N611" s="3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4"/>
      <c r="AN611" s="4"/>
      <c r="AO611" s="4"/>
      <c r="AP611" s="4"/>
      <c r="AQ611" s="4"/>
      <c r="AR611" s="4"/>
      <c r="AS611" s="4"/>
      <c r="AT611" s="4"/>
      <c r="AU611" s="4"/>
      <c r="AV611" s="4"/>
      <c r="AW611" s="4"/>
      <c r="AX611" s="4"/>
      <c r="AY611" s="4"/>
    </row>
    <row r="612" ht="15.75" customHeight="1">
      <c r="A612" s="4"/>
      <c r="B612" s="4"/>
      <c r="C612" s="110"/>
      <c r="D612" s="4"/>
      <c r="E612" s="4"/>
      <c r="F612" s="111"/>
      <c r="G612" s="112"/>
      <c r="H612" s="112"/>
      <c r="I612" s="112"/>
      <c r="J612" s="112"/>
      <c r="K612" s="112"/>
      <c r="L612" s="112"/>
      <c r="M612" s="112"/>
      <c r="N612" s="3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4"/>
      <c r="AN612" s="4"/>
      <c r="AO612" s="4"/>
      <c r="AP612" s="4"/>
      <c r="AQ612" s="4"/>
      <c r="AR612" s="4"/>
      <c r="AS612" s="4"/>
      <c r="AT612" s="4"/>
      <c r="AU612" s="4"/>
      <c r="AV612" s="4"/>
      <c r="AW612" s="4"/>
      <c r="AX612" s="4"/>
      <c r="AY612" s="4"/>
    </row>
    <row r="613" ht="15.75" customHeight="1">
      <c r="A613" s="4"/>
      <c r="B613" s="4"/>
      <c r="C613" s="110"/>
      <c r="D613" s="4"/>
      <c r="E613" s="4"/>
      <c r="F613" s="111"/>
      <c r="G613" s="112"/>
      <c r="H613" s="112"/>
      <c r="I613" s="112"/>
      <c r="J613" s="112"/>
      <c r="K613" s="112"/>
      <c r="L613" s="112"/>
      <c r="M613" s="112"/>
      <c r="N613" s="3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4"/>
      <c r="AN613" s="4"/>
      <c r="AO613" s="4"/>
      <c r="AP613" s="4"/>
      <c r="AQ613" s="4"/>
      <c r="AR613" s="4"/>
      <c r="AS613" s="4"/>
      <c r="AT613" s="4"/>
      <c r="AU613" s="4"/>
      <c r="AV613" s="4"/>
      <c r="AW613" s="4"/>
      <c r="AX613" s="4"/>
      <c r="AY613" s="4"/>
    </row>
    <row r="614" ht="15.75" customHeight="1">
      <c r="A614" s="4"/>
      <c r="B614" s="4"/>
      <c r="C614" s="110"/>
      <c r="D614" s="4"/>
      <c r="E614" s="4"/>
      <c r="F614" s="111"/>
      <c r="G614" s="112"/>
      <c r="H614" s="112"/>
      <c r="I614" s="112"/>
      <c r="J614" s="112"/>
      <c r="K614" s="112"/>
      <c r="L614" s="112"/>
      <c r="M614" s="112"/>
      <c r="N614" s="3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4"/>
      <c r="AN614" s="4"/>
      <c r="AO614" s="4"/>
      <c r="AP614" s="4"/>
      <c r="AQ614" s="4"/>
      <c r="AR614" s="4"/>
      <c r="AS614" s="4"/>
      <c r="AT614" s="4"/>
      <c r="AU614" s="4"/>
      <c r="AV614" s="4"/>
      <c r="AW614" s="4"/>
      <c r="AX614" s="4"/>
      <c r="AY614" s="4"/>
    </row>
    <row r="615" ht="15.75" customHeight="1">
      <c r="A615" s="4"/>
      <c r="B615" s="4"/>
      <c r="C615" s="110"/>
      <c r="D615" s="4"/>
      <c r="E615" s="4"/>
      <c r="F615" s="111"/>
      <c r="G615" s="112"/>
      <c r="H615" s="112"/>
      <c r="I615" s="112"/>
      <c r="J615" s="112"/>
      <c r="K615" s="112"/>
      <c r="L615" s="112"/>
      <c r="M615" s="112"/>
      <c r="N615" s="3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4"/>
      <c r="AN615" s="4"/>
      <c r="AO615" s="4"/>
      <c r="AP615" s="4"/>
      <c r="AQ615" s="4"/>
      <c r="AR615" s="4"/>
      <c r="AS615" s="4"/>
      <c r="AT615" s="4"/>
      <c r="AU615" s="4"/>
      <c r="AV615" s="4"/>
      <c r="AW615" s="4"/>
      <c r="AX615" s="4"/>
      <c r="AY615" s="4"/>
    </row>
    <row r="616" ht="15.75" customHeight="1">
      <c r="A616" s="4"/>
      <c r="B616" s="4"/>
      <c r="C616" s="110"/>
      <c r="D616" s="4"/>
      <c r="E616" s="4"/>
      <c r="F616" s="111"/>
      <c r="G616" s="112"/>
      <c r="H616" s="112"/>
      <c r="I616" s="112"/>
      <c r="J616" s="112"/>
      <c r="K616" s="112"/>
      <c r="L616" s="112"/>
      <c r="M616" s="112"/>
      <c r="N616" s="3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4"/>
      <c r="AN616" s="4"/>
      <c r="AO616" s="4"/>
      <c r="AP616" s="4"/>
      <c r="AQ616" s="4"/>
      <c r="AR616" s="4"/>
      <c r="AS616" s="4"/>
      <c r="AT616" s="4"/>
      <c r="AU616" s="4"/>
      <c r="AV616" s="4"/>
      <c r="AW616" s="4"/>
      <c r="AX616" s="4"/>
      <c r="AY616" s="4"/>
    </row>
    <row r="617" ht="15.75" customHeight="1">
      <c r="A617" s="4"/>
      <c r="B617" s="4"/>
      <c r="C617" s="110"/>
      <c r="D617" s="4"/>
      <c r="E617" s="4"/>
      <c r="F617" s="111"/>
      <c r="G617" s="112"/>
      <c r="H617" s="112"/>
      <c r="I617" s="112"/>
      <c r="J617" s="112"/>
      <c r="K617" s="112"/>
      <c r="L617" s="112"/>
      <c r="M617" s="112"/>
      <c r="N617" s="3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4"/>
      <c r="AN617" s="4"/>
      <c r="AO617" s="4"/>
      <c r="AP617" s="4"/>
      <c r="AQ617" s="4"/>
      <c r="AR617" s="4"/>
      <c r="AS617" s="4"/>
      <c r="AT617" s="4"/>
      <c r="AU617" s="4"/>
      <c r="AV617" s="4"/>
      <c r="AW617" s="4"/>
      <c r="AX617" s="4"/>
      <c r="AY617" s="4"/>
    </row>
    <row r="618" ht="15.75" customHeight="1">
      <c r="A618" s="4"/>
      <c r="B618" s="4"/>
      <c r="C618" s="110"/>
      <c r="D618" s="4"/>
      <c r="E618" s="4"/>
      <c r="F618" s="111"/>
      <c r="G618" s="112"/>
      <c r="H618" s="112"/>
      <c r="I618" s="112"/>
      <c r="J618" s="112"/>
      <c r="K618" s="112"/>
      <c r="L618" s="112"/>
      <c r="M618" s="112"/>
      <c r="N618" s="3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  <c r="AK618" s="4"/>
      <c r="AL618" s="4"/>
      <c r="AM618" s="4"/>
      <c r="AN618" s="4"/>
      <c r="AO618" s="4"/>
      <c r="AP618" s="4"/>
      <c r="AQ618" s="4"/>
      <c r="AR618" s="4"/>
      <c r="AS618" s="4"/>
      <c r="AT618" s="4"/>
      <c r="AU618" s="4"/>
      <c r="AV618" s="4"/>
      <c r="AW618" s="4"/>
      <c r="AX618" s="4"/>
      <c r="AY618" s="4"/>
    </row>
    <row r="619" ht="15.75" customHeight="1">
      <c r="A619" s="4"/>
      <c r="B619" s="4"/>
      <c r="C619" s="110"/>
      <c r="D619" s="4"/>
      <c r="E619" s="4"/>
      <c r="F619" s="111"/>
      <c r="G619" s="112"/>
      <c r="H619" s="112"/>
      <c r="I619" s="112"/>
      <c r="J619" s="112"/>
      <c r="K619" s="112"/>
      <c r="L619" s="112"/>
      <c r="M619" s="112"/>
      <c r="N619" s="3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  <c r="AK619" s="4"/>
      <c r="AL619" s="4"/>
      <c r="AM619" s="4"/>
      <c r="AN619" s="4"/>
      <c r="AO619" s="4"/>
      <c r="AP619" s="4"/>
      <c r="AQ619" s="4"/>
      <c r="AR619" s="4"/>
      <c r="AS619" s="4"/>
      <c r="AT619" s="4"/>
      <c r="AU619" s="4"/>
      <c r="AV619" s="4"/>
      <c r="AW619" s="4"/>
      <c r="AX619" s="4"/>
      <c r="AY619" s="4"/>
    </row>
    <row r="620" ht="15.75" customHeight="1">
      <c r="A620" s="4"/>
      <c r="B620" s="4"/>
      <c r="C620" s="110"/>
      <c r="D620" s="4"/>
      <c r="E620" s="4"/>
      <c r="F620" s="111"/>
      <c r="G620" s="112"/>
      <c r="H620" s="112"/>
      <c r="I620" s="112"/>
      <c r="J620" s="112"/>
      <c r="K620" s="112"/>
      <c r="L620" s="112"/>
      <c r="M620" s="112"/>
      <c r="N620" s="3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4"/>
      <c r="AN620" s="4"/>
      <c r="AO620" s="4"/>
      <c r="AP620" s="4"/>
      <c r="AQ620" s="4"/>
      <c r="AR620" s="4"/>
      <c r="AS620" s="4"/>
      <c r="AT620" s="4"/>
      <c r="AU620" s="4"/>
      <c r="AV620" s="4"/>
      <c r="AW620" s="4"/>
      <c r="AX620" s="4"/>
      <c r="AY620" s="4"/>
    </row>
    <row r="621" ht="15.75" customHeight="1">
      <c r="A621" s="4"/>
      <c r="B621" s="4"/>
      <c r="C621" s="110"/>
      <c r="D621" s="4"/>
      <c r="E621" s="4"/>
      <c r="F621" s="111"/>
      <c r="G621" s="112"/>
      <c r="H621" s="112"/>
      <c r="I621" s="112"/>
      <c r="J621" s="112"/>
      <c r="K621" s="112"/>
      <c r="L621" s="112"/>
      <c r="M621" s="112"/>
      <c r="N621" s="3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4"/>
      <c r="AN621" s="4"/>
      <c r="AO621" s="4"/>
      <c r="AP621" s="4"/>
      <c r="AQ621" s="4"/>
      <c r="AR621" s="4"/>
      <c r="AS621" s="4"/>
      <c r="AT621" s="4"/>
      <c r="AU621" s="4"/>
      <c r="AV621" s="4"/>
      <c r="AW621" s="4"/>
      <c r="AX621" s="4"/>
      <c r="AY621" s="4"/>
    </row>
    <row r="622" ht="15.75" customHeight="1">
      <c r="A622" s="4"/>
      <c r="B622" s="4"/>
      <c r="C622" s="110"/>
      <c r="D622" s="4"/>
      <c r="E622" s="4"/>
      <c r="F622" s="111"/>
      <c r="G622" s="112"/>
      <c r="H622" s="112"/>
      <c r="I622" s="112"/>
      <c r="J622" s="112"/>
      <c r="K622" s="112"/>
      <c r="L622" s="112"/>
      <c r="M622" s="112"/>
      <c r="N622" s="3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4"/>
      <c r="AN622" s="4"/>
      <c r="AO622" s="4"/>
      <c r="AP622" s="4"/>
      <c r="AQ622" s="4"/>
      <c r="AR622" s="4"/>
      <c r="AS622" s="4"/>
      <c r="AT622" s="4"/>
      <c r="AU622" s="4"/>
      <c r="AV622" s="4"/>
      <c r="AW622" s="4"/>
      <c r="AX622" s="4"/>
      <c r="AY622" s="4"/>
    </row>
    <row r="623" ht="15.75" customHeight="1">
      <c r="A623" s="4"/>
      <c r="B623" s="4"/>
      <c r="C623" s="110"/>
      <c r="D623" s="4"/>
      <c r="E623" s="4"/>
      <c r="F623" s="111"/>
      <c r="G623" s="112"/>
      <c r="H623" s="112"/>
      <c r="I623" s="112"/>
      <c r="J623" s="112"/>
      <c r="K623" s="112"/>
      <c r="L623" s="112"/>
      <c r="M623" s="112"/>
      <c r="N623" s="3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  <c r="AQ623" s="4"/>
      <c r="AR623" s="4"/>
      <c r="AS623" s="4"/>
      <c r="AT623" s="4"/>
      <c r="AU623" s="4"/>
      <c r="AV623" s="4"/>
      <c r="AW623" s="4"/>
      <c r="AX623" s="4"/>
      <c r="AY623" s="4"/>
    </row>
    <row r="624" ht="15.75" customHeight="1">
      <c r="A624" s="4"/>
      <c r="B624" s="4"/>
      <c r="C624" s="110"/>
      <c r="D624" s="4"/>
      <c r="E624" s="4"/>
      <c r="F624" s="111"/>
      <c r="G624" s="112"/>
      <c r="H624" s="112"/>
      <c r="I624" s="112"/>
      <c r="J624" s="112"/>
      <c r="K624" s="112"/>
      <c r="L624" s="112"/>
      <c r="M624" s="112"/>
      <c r="N624" s="3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  <c r="AQ624" s="4"/>
      <c r="AR624" s="4"/>
      <c r="AS624" s="4"/>
      <c r="AT624" s="4"/>
      <c r="AU624" s="4"/>
      <c r="AV624" s="4"/>
      <c r="AW624" s="4"/>
      <c r="AX624" s="4"/>
      <c r="AY624" s="4"/>
    </row>
    <row r="625" ht="15.75" customHeight="1">
      <c r="A625" s="4"/>
      <c r="B625" s="4"/>
      <c r="C625" s="110"/>
      <c r="D625" s="4"/>
      <c r="E625" s="4"/>
      <c r="F625" s="111"/>
      <c r="G625" s="112"/>
      <c r="H625" s="112"/>
      <c r="I625" s="112"/>
      <c r="J625" s="112"/>
      <c r="K625" s="112"/>
      <c r="L625" s="112"/>
      <c r="M625" s="112"/>
      <c r="N625" s="3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4"/>
      <c r="AN625" s="4"/>
      <c r="AO625" s="4"/>
      <c r="AP625" s="4"/>
      <c r="AQ625" s="4"/>
      <c r="AR625" s="4"/>
      <c r="AS625" s="4"/>
      <c r="AT625" s="4"/>
      <c r="AU625" s="4"/>
      <c r="AV625" s="4"/>
      <c r="AW625" s="4"/>
      <c r="AX625" s="4"/>
      <c r="AY625" s="4"/>
    </row>
    <row r="626" ht="15.75" customHeight="1">
      <c r="A626" s="4"/>
      <c r="B626" s="4"/>
      <c r="C626" s="110"/>
      <c r="D626" s="4"/>
      <c r="E626" s="4"/>
      <c r="F626" s="111"/>
      <c r="G626" s="112"/>
      <c r="H626" s="112"/>
      <c r="I626" s="112"/>
      <c r="J626" s="112"/>
      <c r="K626" s="112"/>
      <c r="L626" s="112"/>
      <c r="M626" s="112"/>
      <c r="N626" s="3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4"/>
      <c r="AN626" s="4"/>
      <c r="AO626" s="4"/>
      <c r="AP626" s="4"/>
      <c r="AQ626" s="4"/>
      <c r="AR626" s="4"/>
      <c r="AS626" s="4"/>
      <c r="AT626" s="4"/>
      <c r="AU626" s="4"/>
      <c r="AV626" s="4"/>
      <c r="AW626" s="4"/>
      <c r="AX626" s="4"/>
      <c r="AY626" s="4"/>
    </row>
    <row r="627" ht="15.75" customHeight="1">
      <c r="A627" s="4"/>
      <c r="B627" s="4"/>
      <c r="C627" s="110"/>
      <c r="D627" s="4"/>
      <c r="E627" s="4"/>
      <c r="F627" s="111"/>
      <c r="G627" s="112"/>
      <c r="H627" s="112"/>
      <c r="I627" s="112"/>
      <c r="J627" s="112"/>
      <c r="K627" s="112"/>
      <c r="L627" s="112"/>
      <c r="M627" s="112"/>
      <c r="N627" s="3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4"/>
      <c r="AN627" s="4"/>
      <c r="AO627" s="4"/>
      <c r="AP627" s="4"/>
      <c r="AQ627" s="4"/>
      <c r="AR627" s="4"/>
      <c r="AS627" s="4"/>
      <c r="AT627" s="4"/>
      <c r="AU627" s="4"/>
      <c r="AV627" s="4"/>
      <c r="AW627" s="4"/>
      <c r="AX627" s="4"/>
      <c r="AY627" s="4"/>
    </row>
    <row r="628" ht="15.75" customHeight="1">
      <c r="A628" s="4"/>
      <c r="B628" s="4"/>
      <c r="C628" s="110"/>
      <c r="D628" s="4"/>
      <c r="E628" s="4"/>
      <c r="F628" s="111"/>
      <c r="G628" s="112"/>
      <c r="H628" s="112"/>
      <c r="I628" s="112"/>
      <c r="J628" s="112"/>
      <c r="K628" s="112"/>
      <c r="L628" s="112"/>
      <c r="M628" s="112"/>
      <c r="N628" s="3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4"/>
      <c r="AN628" s="4"/>
      <c r="AO628" s="4"/>
      <c r="AP628" s="4"/>
      <c r="AQ628" s="4"/>
      <c r="AR628" s="4"/>
      <c r="AS628" s="4"/>
      <c r="AT628" s="4"/>
      <c r="AU628" s="4"/>
      <c r="AV628" s="4"/>
      <c r="AW628" s="4"/>
      <c r="AX628" s="4"/>
      <c r="AY628" s="4"/>
    </row>
    <row r="629" ht="15.75" customHeight="1">
      <c r="A629" s="4"/>
      <c r="B629" s="4"/>
      <c r="C629" s="110"/>
      <c r="D629" s="4"/>
      <c r="E629" s="4"/>
      <c r="F629" s="111"/>
      <c r="G629" s="112"/>
      <c r="H629" s="112"/>
      <c r="I629" s="112"/>
      <c r="J629" s="112"/>
      <c r="K629" s="112"/>
      <c r="L629" s="112"/>
      <c r="M629" s="112"/>
      <c r="N629" s="3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  <c r="AK629" s="4"/>
      <c r="AL629" s="4"/>
      <c r="AM629" s="4"/>
      <c r="AN629" s="4"/>
      <c r="AO629" s="4"/>
      <c r="AP629" s="4"/>
      <c r="AQ629" s="4"/>
      <c r="AR629" s="4"/>
      <c r="AS629" s="4"/>
      <c r="AT629" s="4"/>
      <c r="AU629" s="4"/>
      <c r="AV629" s="4"/>
      <c r="AW629" s="4"/>
      <c r="AX629" s="4"/>
      <c r="AY629" s="4"/>
    </row>
    <row r="630" ht="15.75" customHeight="1">
      <c r="A630" s="4"/>
      <c r="B630" s="4"/>
      <c r="C630" s="110"/>
      <c r="D630" s="4"/>
      <c r="E630" s="4"/>
      <c r="F630" s="111"/>
      <c r="G630" s="112"/>
      <c r="H630" s="112"/>
      <c r="I630" s="112"/>
      <c r="J630" s="112"/>
      <c r="K630" s="112"/>
      <c r="L630" s="112"/>
      <c r="M630" s="112"/>
      <c r="N630" s="3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  <c r="AK630" s="4"/>
      <c r="AL630" s="4"/>
      <c r="AM630" s="4"/>
      <c r="AN630" s="4"/>
      <c r="AO630" s="4"/>
      <c r="AP630" s="4"/>
      <c r="AQ630" s="4"/>
      <c r="AR630" s="4"/>
      <c r="AS630" s="4"/>
      <c r="AT630" s="4"/>
      <c r="AU630" s="4"/>
      <c r="AV630" s="4"/>
      <c r="AW630" s="4"/>
      <c r="AX630" s="4"/>
      <c r="AY630" s="4"/>
    </row>
    <row r="631" ht="15.75" customHeight="1">
      <c r="A631" s="4"/>
      <c r="B631" s="4"/>
      <c r="C631" s="110"/>
      <c r="D631" s="4"/>
      <c r="E631" s="4"/>
      <c r="F631" s="111"/>
      <c r="G631" s="112"/>
      <c r="H631" s="112"/>
      <c r="I631" s="112"/>
      <c r="J631" s="112"/>
      <c r="K631" s="112"/>
      <c r="L631" s="112"/>
      <c r="M631" s="112"/>
      <c r="N631" s="3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  <c r="AI631" s="4"/>
      <c r="AJ631" s="4"/>
      <c r="AK631" s="4"/>
      <c r="AL631" s="4"/>
      <c r="AM631" s="4"/>
      <c r="AN631" s="4"/>
      <c r="AO631" s="4"/>
      <c r="AP631" s="4"/>
      <c r="AQ631" s="4"/>
      <c r="AR631" s="4"/>
      <c r="AS631" s="4"/>
      <c r="AT631" s="4"/>
      <c r="AU631" s="4"/>
      <c r="AV631" s="4"/>
      <c r="AW631" s="4"/>
      <c r="AX631" s="4"/>
      <c r="AY631" s="4"/>
    </row>
    <row r="632" ht="15.75" customHeight="1">
      <c r="A632" s="4"/>
      <c r="B632" s="4"/>
      <c r="C632" s="110"/>
      <c r="D632" s="4"/>
      <c r="E632" s="4"/>
      <c r="F632" s="111"/>
      <c r="G632" s="112"/>
      <c r="H632" s="112"/>
      <c r="I632" s="112"/>
      <c r="J632" s="112"/>
      <c r="K632" s="112"/>
      <c r="L632" s="112"/>
      <c r="M632" s="112"/>
      <c r="N632" s="3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  <c r="AI632" s="4"/>
      <c r="AJ632" s="4"/>
      <c r="AK632" s="4"/>
      <c r="AL632" s="4"/>
      <c r="AM632" s="4"/>
      <c r="AN632" s="4"/>
      <c r="AO632" s="4"/>
      <c r="AP632" s="4"/>
      <c r="AQ632" s="4"/>
      <c r="AR632" s="4"/>
      <c r="AS632" s="4"/>
      <c r="AT632" s="4"/>
      <c r="AU632" s="4"/>
      <c r="AV632" s="4"/>
      <c r="AW632" s="4"/>
      <c r="AX632" s="4"/>
      <c r="AY632" s="4"/>
    </row>
    <row r="633" ht="15.75" customHeight="1">
      <c r="A633" s="4"/>
      <c r="B633" s="4"/>
      <c r="C633" s="110"/>
      <c r="D633" s="4"/>
      <c r="E633" s="4"/>
      <c r="F633" s="111"/>
      <c r="G633" s="112"/>
      <c r="H633" s="112"/>
      <c r="I633" s="112"/>
      <c r="J633" s="112"/>
      <c r="K633" s="112"/>
      <c r="L633" s="112"/>
      <c r="M633" s="112"/>
      <c r="N633" s="3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  <c r="AK633" s="4"/>
      <c r="AL633" s="4"/>
      <c r="AM633" s="4"/>
      <c r="AN633" s="4"/>
      <c r="AO633" s="4"/>
      <c r="AP633" s="4"/>
      <c r="AQ633" s="4"/>
      <c r="AR633" s="4"/>
      <c r="AS633" s="4"/>
      <c r="AT633" s="4"/>
      <c r="AU633" s="4"/>
      <c r="AV633" s="4"/>
      <c r="AW633" s="4"/>
      <c r="AX633" s="4"/>
      <c r="AY633" s="4"/>
    </row>
    <row r="634" ht="15.75" customHeight="1">
      <c r="A634" s="4"/>
      <c r="B634" s="4"/>
      <c r="C634" s="110"/>
      <c r="D634" s="4"/>
      <c r="E634" s="4"/>
      <c r="F634" s="111"/>
      <c r="G634" s="112"/>
      <c r="H634" s="112"/>
      <c r="I634" s="112"/>
      <c r="J634" s="112"/>
      <c r="K634" s="112"/>
      <c r="L634" s="112"/>
      <c r="M634" s="112"/>
      <c r="N634" s="3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  <c r="AK634" s="4"/>
      <c r="AL634" s="4"/>
      <c r="AM634" s="4"/>
      <c r="AN634" s="4"/>
      <c r="AO634" s="4"/>
      <c r="AP634" s="4"/>
      <c r="AQ634" s="4"/>
      <c r="AR634" s="4"/>
      <c r="AS634" s="4"/>
      <c r="AT634" s="4"/>
      <c r="AU634" s="4"/>
      <c r="AV634" s="4"/>
      <c r="AW634" s="4"/>
      <c r="AX634" s="4"/>
      <c r="AY634" s="4"/>
    </row>
    <row r="635" ht="15.75" customHeight="1">
      <c r="A635" s="4"/>
      <c r="B635" s="4"/>
      <c r="C635" s="110"/>
      <c r="D635" s="4"/>
      <c r="E635" s="4"/>
      <c r="F635" s="111"/>
      <c r="G635" s="112"/>
      <c r="H635" s="112"/>
      <c r="I635" s="112"/>
      <c r="J635" s="112"/>
      <c r="K635" s="112"/>
      <c r="L635" s="112"/>
      <c r="M635" s="112"/>
      <c r="N635" s="3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  <c r="AK635" s="4"/>
      <c r="AL635" s="4"/>
      <c r="AM635" s="4"/>
      <c r="AN635" s="4"/>
      <c r="AO635" s="4"/>
      <c r="AP635" s="4"/>
      <c r="AQ635" s="4"/>
      <c r="AR635" s="4"/>
      <c r="AS635" s="4"/>
      <c r="AT635" s="4"/>
      <c r="AU635" s="4"/>
      <c r="AV635" s="4"/>
      <c r="AW635" s="4"/>
      <c r="AX635" s="4"/>
      <c r="AY635" s="4"/>
    </row>
    <row r="636" ht="15.75" customHeight="1">
      <c r="A636" s="4"/>
      <c r="B636" s="4"/>
      <c r="C636" s="110"/>
      <c r="D636" s="4"/>
      <c r="E636" s="4"/>
      <c r="F636" s="111"/>
      <c r="G636" s="112"/>
      <c r="H636" s="112"/>
      <c r="I636" s="112"/>
      <c r="J636" s="112"/>
      <c r="K636" s="112"/>
      <c r="L636" s="112"/>
      <c r="M636" s="112"/>
      <c r="N636" s="3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  <c r="AK636" s="4"/>
      <c r="AL636" s="4"/>
      <c r="AM636" s="4"/>
      <c r="AN636" s="4"/>
      <c r="AO636" s="4"/>
      <c r="AP636" s="4"/>
      <c r="AQ636" s="4"/>
      <c r="AR636" s="4"/>
      <c r="AS636" s="4"/>
      <c r="AT636" s="4"/>
      <c r="AU636" s="4"/>
      <c r="AV636" s="4"/>
      <c r="AW636" s="4"/>
      <c r="AX636" s="4"/>
      <c r="AY636" s="4"/>
    </row>
    <row r="637" ht="15.75" customHeight="1">
      <c r="A637" s="4"/>
      <c r="B637" s="4"/>
      <c r="C637" s="110"/>
      <c r="D637" s="4"/>
      <c r="E637" s="4"/>
      <c r="F637" s="111"/>
      <c r="G637" s="112"/>
      <c r="H637" s="112"/>
      <c r="I637" s="112"/>
      <c r="J637" s="112"/>
      <c r="K637" s="112"/>
      <c r="L637" s="112"/>
      <c r="M637" s="112"/>
      <c r="N637" s="3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  <c r="AI637" s="4"/>
      <c r="AJ637" s="4"/>
      <c r="AK637" s="4"/>
      <c r="AL637" s="4"/>
      <c r="AM637" s="4"/>
      <c r="AN637" s="4"/>
      <c r="AO637" s="4"/>
      <c r="AP637" s="4"/>
      <c r="AQ637" s="4"/>
      <c r="AR637" s="4"/>
      <c r="AS637" s="4"/>
      <c r="AT637" s="4"/>
      <c r="AU637" s="4"/>
      <c r="AV637" s="4"/>
      <c r="AW637" s="4"/>
      <c r="AX637" s="4"/>
      <c r="AY637" s="4"/>
    </row>
    <row r="638" ht="15.75" customHeight="1">
      <c r="A638" s="4"/>
      <c r="B638" s="4"/>
      <c r="C638" s="110"/>
      <c r="D638" s="4"/>
      <c r="E638" s="4"/>
      <c r="F638" s="111"/>
      <c r="G638" s="112"/>
      <c r="H638" s="112"/>
      <c r="I638" s="112"/>
      <c r="J638" s="112"/>
      <c r="K638" s="112"/>
      <c r="L638" s="112"/>
      <c r="M638" s="112"/>
      <c r="N638" s="3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  <c r="AK638" s="4"/>
      <c r="AL638" s="4"/>
      <c r="AM638" s="4"/>
      <c r="AN638" s="4"/>
      <c r="AO638" s="4"/>
      <c r="AP638" s="4"/>
      <c r="AQ638" s="4"/>
      <c r="AR638" s="4"/>
      <c r="AS638" s="4"/>
      <c r="AT638" s="4"/>
      <c r="AU638" s="4"/>
      <c r="AV638" s="4"/>
      <c r="AW638" s="4"/>
      <c r="AX638" s="4"/>
      <c r="AY638" s="4"/>
    </row>
    <row r="639" ht="15.75" customHeight="1">
      <c r="A639" s="4"/>
      <c r="B639" s="4"/>
      <c r="C639" s="110"/>
      <c r="D639" s="4"/>
      <c r="E639" s="4"/>
      <c r="F639" s="111"/>
      <c r="G639" s="112"/>
      <c r="H639" s="112"/>
      <c r="I639" s="112"/>
      <c r="J639" s="112"/>
      <c r="K639" s="112"/>
      <c r="L639" s="112"/>
      <c r="M639" s="112"/>
      <c r="N639" s="3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4"/>
      <c r="AN639" s="4"/>
      <c r="AO639" s="4"/>
      <c r="AP639" s="4"/>
      <c r="AQ639" s="4"/>
      <c r="AR639" s="4"/>
      <c r="AS639" s="4"/>
      <c r="AT639" s="4"/>
      <c r="AU639" s="4"/>
      <c r="AV639" s="4"/>
      <c r="AW639" s="4"/>
      <c r="AX639" s="4"/>
      <c r="AY639" s="4"/>
    </row>
    <row r="640" ht="15.75" customHeight="1">
      <c r="A640" s="4"/>
      <c r="B640" s="4"/>
      <c r="C640" s="110"/>
      <c r="D640" s="4"/>
      <c r="E640" s="4"/>
      <c r="F640" s="111"/>
      <c r="G640" s="112"/>
      <c r="H640" s="112"/>
      <c r="I640" s="112"/>
      <c r="J640" s="112"/>
      <c r="K640" s="112"/>
      <c r="L640" s="112"/>
      <c r="M640" s="112"/>
      <c r="N640" s="3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  <c r="AK640" s="4"/>
      <c r="AL640" s="4"/>
      <c r="AM640" s="4"/>
      <c r="AN640" s="4"/>
      <c r="AO640" s="4"/>
      <c r="AP640" s="4"/>
      <c r="AQ640" s="4"/>
      <c r="AR640" s="4"/>
      <c r="AS640" s="4"/>
      <c r="AT640" s="4"/>
      <c r="AU640" s="4"/>
      <c r="AV640" s="4"/>
      <c r="AW640" s="4"/>
      <c r="AX640" s="4"/>
      <c r="AY640" s="4"/>
    </row>
    <row r="641" ht="15.75" customHeight="1">
      <c r="A641" s="4"/>
      <c r="B641" s="4"/>
      <c r="C641" s="110"/>
      <c r="D641" s="4"/>
      <c r="E641" s="4"/>
      <c r="F641" s="111"/>
      <c r="G641" s="112"/>
      <c r="H641" s="112"/>
      <c r="I641" s="112"/>
      <c r="J641" s="112"/>
      <c r="K641" s="112"/>
      <c r="L641" s="112"/>
      <c r="M641" s="112"/>
      <c r="N641" s="3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  <c r="AK641" s="4"/>
      <c r="AL641" s="4"/>
      <c r="AM641" s="4"/>
      <c r="AN641" s="4"/>
      <c r="AO641" s="4"/>
      <c r="AP641" s="4"/>
      <c r="AQ641" s="4"/>
      <c r="AR641" s="4"/>
      <c r="AS641" s="4"/>
      <c r="AT641" s="4"/>
      <c r="AU641" s="4"/>
      <c r="AV641" s="4"/>
      <c r="AW641" s="4"/>
      <c r="AX641" s="4"/>
      <c r="AY641" s="4"/>
    </row>
    <row r="642" ht="15.75" customHeight="1">
      <c r="A642" s="4"/>
      <c r="B642" s="4"/>
      <c r="C642" s="110"/>
      <c r="D642" s="4"/>
      <c r="E642" s="4"/>
      <c r="F642" s="111"/>
      <c r="G642" s="112"/>
      <c r="H642" s="112"/>
      <c r="I642" s="112"/>
      <c r="J642" s="112"/>
      <c r="K642" s="112"/>
      <c r="L642" s="112"/>
      <c r="M642" s="112"/>
      <c r="N642" s="3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  <c r="AK642" s="4"/>
      <c r="AL642" s="4"/>
      <c r="AM642" s="4"/>
      <c r="AN642" s="4"/>
      <c r="AO642" s="4"/>
      <c r="AP642" s="4"/>
      <c r="AQ642" s="4"/>
      <c r="AR642" s="4"/>
      <c r="AS642" s="4"/>
      <c r="AT642" s="4"/>
      <c r="AU642" s="4"/>
      <c r="AV642" s="4"/>
      <c r="AW642" s="4"/>
      <c r="AX642" s="4"/>
      <c r="AY642" s="4"/>
    </row>
    <row r="643" ht="15.75" customHeight="1">
      <c r="A643" s="4"/>
      <c r="B643" s="4"/>
      <c r="C643" s="110"/>
      <c r="D643" s="4"/>
      <c r="E643" s="4"/>
      <c r="F643" s="111"/>
      <c r="G643" s="112"/>
      <c r="H643" s="112"/>
      <c r="I643" s="112"/>
      <c r="J643" s="112"/>
      <c r="K643" s="112"/>
      <c r="L643" s="112"/>
      <c r="M643" s="112"/>
      <c r="N643" s="3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  <c r="AI643" s="4"/>
      <c r="AJ643" s="4"/>
      <c r="AK643" s="4"/>
      <c r="AL643" s="4"/>
      <c r="AM643" s="4"/>
      <c r="AN643" s="4"/>
      <c r="AO643" s="4"/>
      <c r="AP643" s="4"/>
      <c r="AQ643" s="4"/>
      <c r="AR643" s="4"/>
      <c r="AS643" s="4"/>
      <c r="AT643" s="4"/>
      <c r="AU643" s="4"/>
      <c r="AV643" s="4"/>
      <c r="AW643" s="4"/>
      <c r="AX643" s="4"/>
      <c r="AY643" s="4"/>
    </row>
    <row r="644" ht="15.75" customHeight="1">
      <c r="A644" s="4"/>
      <c r="B644" s="4"/>
      <c r="C644" s="110"/>
      <c r="D644" s="4"/>
      <c r="E644" s="4"/>
      <c r="F644" s="111"/>
      <c r="G644" s="112"/>
      <c r="H644" s="112"/>
      <c r="I644" s="112"/>
      <c r="J644" s="112"/>
      <c r="K644" s="112"/>
      <c r="L644" s="112"/>
      <c r="M644" s="112"/>
      <c r="N644" s="3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  <c r="AI644" s="4"/>
      <c r="AJ644" s="4"/>
      <c r="AK644" s="4"/>
      <c r="AL644" s="4"/>
      <c r="AM644" s="4"/>
      <c r="AN644" s="4"/>
      <c r="AO644" s="4"/>
      <c r="AP644" s="4"/>
      <c r="AQ644" s="4"/>
      <c r="AR644" s="4"/>
      <c r="AS644" s="4"/>
      <c r="AT644" s="4"/>
      <c r="AU644" s="4"/>
      <c r="AV644" s="4"/>
      <c r="AW644" s="4"/>
      <c r="AX644" s="4"/>
      <c r="AY644" s="4"/>
    </row>
    <row r="645" ht="15.75" customHeight="1">
      <c r="A645" s="4"/>
      <c r="B645" s="4"/>
      <c r="C645" s="110"/>
      <c r="D645" s="4"/>
      <c r="E645" s="4"/>
      <c r="F645" s="111"/>
      <c r="G645" s="112"/>
      <c r="H645" s="112"/>
      <c r="I645" s="112"/>
      <c r="J645" s="112"/>
      <c r="K645" s="112"/>
      <c r="L645" s="112"/>
      <c r="M645" s="112"/>
      <c r="N645" s="3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  <c r="AK645" s="4"/>
      <c r="AL645" s="4"/>
      <c r="AM645" s="4"/>
      <c r="AN645" s="4"/>
      <c r="AO645" s="4"/>
      <c r="AP645" s="4"/>
      <c r="AQ645" s="4"/>
      <c r="AR645" s="4"/>
      <c r="AS645" s="4"/>
      <c r="AT645" s="4"/>
      <c r="AU645" s="4"/>
      <c r="AV645" s="4"/>
      <c r="AW645" s="4"/>
      <c r="AX645" s="4"/>
      <c r="AY645" s="4"/>
    </row>
    <row r="646" ht="15.75" customHeight="1">
      <c r="A646" s="4"/>
      <c r="B646" s="4"/>
      <c r="C646" s="110"/>
      <c r="D646" s="4"/>
      <c r="E646" s="4"/>
      <c r="F646" s="111"/>
      <c r="G646" s="112"/>
      <c r="H646" s="112"/>
      <c r="I646" s="112"/>
      <c r="J646" s="112"/>
      <c r="K646" s="112"/>
      <c r="L646" s="112"/>
      <c r="M646" s="112"/>
      <c r="N646" s="3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  <c r="AK646" s="4"/>
      <c r="AL646" s="4"/>
      <c r="AM646" s="4"/>
      <c r="AN646" s="4"/>
      <c r="AO646" s="4"/>
      <c r="AP646" s="4"/>
      <c r="AQ646" s="4"/>
      <c r="AR646" s="4"/>
      <c r="AS646" s="4"/>
      <c r="AT646" s="4"/>
      <c r="AU646" s="4"/>
      <c r="AV646" s="4"/>
      <c r="AW646" s="4"/>
      <c r="AX646" s="4"/>
      <c r="AY646" s="4"/>
    </row>
    <row r="647" ht="15.75" customHeight="1">
      <c r="A647" s="4"/>
      <c r="B647" s="4"/>
      <c r="C647" s="110"/>
      <c r="D647" s="4"/>
      <c r="E647" s="4"/>
      <c r="F647" s="111"/>
      <c r="G647" s="112"/>
      <c r="H647" s="112"/>
      <c r="I647" s="112"/>
      <c r="J647" s="112"/>
      <c r="K647" s="112"/>
      <c r="L647" s="112"/>
      <c r="M647" s="112"/>
      <c r="N647" s="3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  <c r="AK647" s="4"/>
      <c r="AL647" s="4"/>
      <c r="AM647" s="4"/>
      <c r="AN647" s="4"/>
      <c r="AO647" s="4"/>
      <c r="AP647" s="4"/>
      <c r="AQ647" s="4"/>
      <c r="AR647" s="4"/>
      <c r="AS647" s="4"/>
      <c r="AT647" s="4"/>
      <c r="AU647" s="4"/>
      <c r="AV647" s="4"/>
      <c r="AW647" s="4"/>
      <c r="AX647" s="4"/>
      <c r="AY647" s="4"/>
    </row>
    <row r="648" ht="15.75" customHeight="1">
      <c r="A648" s="4"/>
      <c r="B648" s="4"/>
      <c r="C648" s="110"/>
      <c r="D648" s="4"/>
      <c r="E648" s="4"/>
      <c r="F648" s="111"/>
      <c r="G648" s="112"/>
      <c r="H648" s="112"/>
      <c r="I648" s="112"/>
      <c r="J648" s="112"/>
      <c r="K648" s="112"/>
      <c r="L648" s="112"/>
      <c r="M648" s="112"/>
      <c r="N648" s="3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  <c r="AK648" s="4"/>
      <c r="AL648" s="4"/>
      <c r="AM648" s="4"/>
      <c r="AN648" s="4"/>
      <c r="AO648" s="4"/>
      <c r="AP648" s="4"/>
      <c r="AQ648" s="4"/>
      <c r="AR648" s="4"/>
      <c r="AS648" s="4"/>
      <c r="AT648" s="4"/>
      <c r="AU648" s="4"/>
      <c r="AV648" s="4"/>
      <c r="AW648" s="4"/>
      <c r="AX648" s="4"/>
      <c r="AY648" s="4"/>
    </row>
    <row r="649" ht="15.75" customHeight="1">
      <c r="A649" s="4"/>
      <c r="B649" s="4"/>
      <c r="C649" s="110"/>
      <c r="D649" s="4"/>
      <c r="E649" s="4"/>
      <c r="F649" s="111"/>
      <c r="G649" s="112"/>
      <c r="H649" s="112"/>
      <c r="I649" s="112"/>
      <c r="J649" s="112"/>
      <c r="K649" s="112"/>
      <c r="L649" s="112"/>
      <c r="M649" s="112"/>
      <c r="N649" s="3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  <c r="AI649" s="4"/>
      <c r="AJ649" s="4"/>
      <c r="AK649" s="4"/>
      <c r="AL649" s="4"/>
      <c r="AM649" s="4"/>
      <c r="AN649" s="4"/>
      <c r="AO649" s="4"/>
      <c r="AP649" s="4"/>
      <c r="AQ649" s="4"/>
      <c r="AR649" s="4"/>
      <c r="AS649" s="4"/>
      <c r="AT649" s="4"/>
      <c r="AU649" s="4"/>
      <c r="AV649" s="4"/>
      <c r="AW649" s="4"/>
      <c r="AX649" s="4"/>
      <c r="AY649" s="4"/>
    </row>
    <row r="650" ht="15.75" customHeight="1">
      <c r="A650" s="4"/>
      <c r="B650" s="4"/>
      <c r="C650" s="110"/>
      <c r="D650" s="4"/>
      <c r="E650" s="4"/>
      <c r="F650" s="111"/>
      <c r="G650" s="112"/>
      <c r="H650" s="112"/>
      <c r="I650" s="112"/>
      <c r="J650" s="112"/>
      <c r="K650" s="112"/>
      <c r="L650" s="112"/>
      <c r="M650" s="112"/>
      <c r="N650" s="3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  <c r="AI650" s="4"/>
      <c r="AJ650" s="4"/>
      <c r="AK650" s="4"/>
      <c r="AL650" s="4"/>
      <c r="AM650" s="4"/>
      <c r="AN650" s="4"/>
      <c r="AO650" s="4"/>
      <c r="AP650" s="4"/>
      <c r="AQ650" s="4"/>
      <c r="AR650" s="4"/>
      <c r="AS650" s="4"/>
      <c r="AT650" s="4"/>
      <c r="AU650" s="4"/>
      <c r="AV650" s="4"/>
      <c r="AW650" s="4"/>
      <c r="AX650" s="4"/>
      <c r="AY650" s="4"/>
    </row>
    <row r="651" ht="15.75" customHeight="1">
      <c r="A651" s="4"/>
      <c r="B651" s="4"/>
      <c r="C651" s="110"/>
      <c r="D651" s="4"/>
      <c r="E651" s="4"/>
      <c r="F651" s="111"/>
      <c r="G651" s="112"/>
      <c r="H651" s="112"/>
      <c r="I651" s="112"/>
      <c r="J651" s="112"/>
      <c r="K651" s="112"/>
      <c r="L651" s="112"/>
      <c r="M651" s="112"/>
      <c r="N651" s="3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  <c r="AK651" s="4"/>
      <c r="AL651" s="4"/>
      <c r="AM651" s="4"/>
      <c r="AN651" s="4"/>
      <c r="AO651" s="4"/>
      <c r="AP651" s="4"/>
      <c r="AQ651" s="4"/>
      <c r="AR651" s="4"/>
      <c r="AS651" s="4"/>
      <c r="AT651" s="4"/>
      <c r="AU651" s="4"/>
      <c r="AV651" s="4"/>
      <c r="AW651" s="4"/>
      <c r="AX651" s="4"/>
      <c r="AY651" s="4"/>
    </row>
    <row r="652" ht="15.75" customHeight="1">
      <c r="A652" s="4"/>
      <c r="B652" s="4"/>
      <c r="C652" s="110"/>
      <c r="D652" s="4"/>
      <c r="E652" s="4"/>
      <c r="F652" s="111"/>
      <c r="G652" s="112"/>
      <c r="H652" s="112"/>
      <c r="I652" s="112"/>
      <c r="J652" s="112"/>
      <c r="K652" s="112"/>
      <c r="L652" s="112"/>
      <c r="M652" s="112"/>
      <c r="N652" s="3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  <c r="AK652" s="4"/>
      <c r="AL652" s="4"/>
      <c r="AM652" s="4"/>
      <c r="AN652" s="4"/>
      <c r="AO652" s="4"/>
      <c r="AP652" s="4"/>
      <c r="AQ652" s="4"/>
      <c r="AR652" s="4"/>
      <c r="AS652" s="4"/>
      <c r="AT652" s="4"/>
      <c r="AU652" s="4"/>
      <c r="AV652" s="4"/>
      <c r="AW652" s="4"/>
      <c r="AX652" s="4"/>
      <c r="AY652" s="4"/>
    </row>
    <row r="653" ht="15.75" customHeight="1">
      <c r="A653" s="4"/>
      <c r="B653" s="4"/>
      <c r="C653" s="110"/>
      <c r="D653" s="4"/>
      <c r="E653" s="4"/>
      <c r="F653" s="111"/>
      <c r="G653" s="112"/>
      <c r="H653" s="112"/>
      <c r="I653" s="112"/>
      <c r="J653" s="112"/>
      <c r="K653" s="112"/>
      <c r="L653" s="112"/>
      <c r="M653" s="112"/>
      <c r="N653" s="3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  <c r="AK653" s="4"/>
      <c r="AL653" s="4"/>
      <c r="AM653" s="4"/>
      <c r="AN653" s="4"/>
      <c r="AO653" s="4"/>
      <c r="AP653" s="4"/>
      <c r="AQ653" s="4"/>
      <c r="AR653" s="4"/>
      <c r="AS653" s="4"/>
      <c r="AT653" s="4"/>
      <c r="AU653" s="4"/>
      <c r="AV653" s="4"/>
      <c r="AW653" s="4"/>
      <c r="AX653" s="4"/>
      <c r="AY653" s="4"/>
    </row>
    <row r="654" ht="15.75" customHeight="1">
      <c r="A654" s="4"/>
      <c r="B654" s="4"/>
      <c r="C654" s="110"/>
      <c r="D654" s="4"/>
      <c r="E654" s="4"/>
      <c r="F654" s="111"/>
      <c r="G654" s="112"/>
      <c r="H654" s="112"/>
      <c r="I654" s="112"/>
      <c r="J654" s="112"/>
      <c r="K654" s="112"/>
      <c r="L654" s="112"/>
      <c r="M654" s="112"/>
      <c r="N654" s="3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  <c r="AI654" s="4"/>
      <c r="AJ654" s="4"/>
      <c r="AK654" s="4"/>
      <c r="AL654" s="4"/>
      <c r="AM654" s="4"/>
      <c r="AN654" s="4"/>
      <c r="AO654" s="4"/>
      <c r="AP654" s="4"/>
      <c r="AQ654" s="4"/>
      <c r="AR654" s="4"/>
      <c r="AS654" s="4"/>
      <c r="AT654" s="4"/>
      <c r="AU654" s="4"/>
      <c r="AV654" s="4"/>
      <c r="AW654" s="4"/>
      <c r="AX654" s="4"/>
      <c r="AY654" s="4"/>
    </row>
    <row r="655" ht="15.75" customHeight="1">
      <c r="A655" s="4"/>
      <c r="B655" s="4"/>
      <c r="C655" s="110"/>
      <c r="D655" s="4"/>
      <c r="E655" s="4"/>
      <c r="F655" s="111"/>
      <c r="G655" s="112"/>
      <c r="H655" s="112"/>
      <c r="I655" s="112"/>
      <c r="J655" s="112"/>
      <c r="K655" s="112"/>
      <c r="L655" s="112"/>
      <c r="M655" s="112"/>
      <c r="N655" s="3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  <c r="AI655" s="4"/>
      <c r="AJ655" s="4"/>
      <c r="AK655" s="4"/>
      <c r="AL655" s="4"/>
      <c r="AM655" s="4"/>
      <c r="AN655" s="4"/>
      <c r="AO655" s="4"/>
      <c r="AP655" s="4"/>
      <c r="AQ655" s="4"/>
      <c r="AR655" s="4"/>
      <c r="AS655" s="4"/>
      <c r="AT655" s="4"/>
      <c r="AU655" s="4"/>
      <c r="AV655" s="4"/>
      <c r="AW655" s="4"/>
      <c r="AX655" s="4"/>
      <c r="AY655" s="4"/>
    </row>
    <row r="656" ht="15.75" customHeight="1">
      <c r="A656" s="4"/>
      <c r="B656" s="4"/>
      <c r="C656" s="110"/>
      <c r="D656" s="4"/>
      <c r="E656" s="4"/>
      <c r="F656" s="111"/>
      <c r="G656" s="112"/>
      <c r="H656" s="112"/>
      <c r="I656" s="112"/>
      <c r="J656" s="112"/>
      <c r="K656" s="112"/>
      <c r="L656" s="112"/>
      <c r="M656" s="112"/>
      <c r="N656" s="3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  <c r="AI656" s="4"/>
      <c r="AJ656" s="4"/>
      <c r="AK656" s="4"/>
      <c r="AL656" s="4"/>
      <c r="AM656" s="4"/>
      <c r="AN656" s="4"/>
      <c r="AO656" s="4"/>
      <c r="AP656" s="4"/>
      <c r="AQ656" s="4"/>
      <c r="AR656" s="4"/>
      <c r="AS656" s="4"/>
      <c r="AT656" s="4"/>
      <c r="AU656" s="4"/>
      <c r="AV656" s="4"/>
      <c r="AW656" s="4"/>
      <c r="AX656" s="4"/>
      <c r="AY656" s="4"/>
    </row>
    <row r="657" ht="15.75" customHeight="1">
      <c r="A657" s="4"/>
      <c r="B657" s="4"/>
      <c r="C657" s="110"/>
      <c r="D657" s="4"/>
      <c r="E657" s="4"/>
      <c r="F657" s="111"/>
      <c r="G657" s="112"/>
      <c r="H657" s="112"/>
      <c r="I657" s="112"/>
      <c r="J657" s="112"/>
      <c r="K657" s="112"/>
      <c r="L657" s="112"/>
      <c r="M657" s="112"/>
      <c r="N657" s="3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  <c r="AK657" s="4"/>
      <c r="AL657" s="4"/>
      <c r="AM657" s="4"/>
      <c r="AN657" s="4"/>
      <c r="AO657" s="4"/>
      <c r="AP657" s="4"/>
      <c r="AQ657" s="4"/>
      <c r="AR657" s="4"/>
      <c r="AS657" s="4"/>
      <c r="AT657" s="4"/>
      <c r="AU657" s="4"/>
      <c r="AV657" s="4"/>
      <c r="AW657" s="4"/>
      <c r="AX657" s="4"/>
      <c r="AY657" s="4"/>
    </row>
    <row r="658" ht="15.75" customHeight="1">
      <c r="A658" s="4"/>
      <c r="B658" s="4"/>
      <c r="C658" s="110"/>
      <c r="D658" s="4"/>
      <c r="E658" s="4"/>
      <c r="F658" s="111"/>
      <c r="G658" s="112"/>
      <c r="H658" s="112"/>
      <c r="I658" s="112"/>
      <c r="J658" s="112"/>
      <c r="K658" s="112"/>
      <c r="L658" s="112"/>
      <c r="M658" s="112"/>
      <c r="N658" s="3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  <c r="AI658" s="4"/>
      <c r="AJ658" s="4"/>
      <c r="AK658" s="4"/>
      <c r="AL658" s="4"/>
      <c r="AM658" s="4"/>
      <c r="AN658" s="4"/>
      <c r="AO658" s="4"/>
      <c r="AP658" s="4"/>
      <c r="AQ658" s="4"/>
      <c r="AR658" s="4"/>
      <c r="AS658" s="4"/>
      <c r="AT658" s="4"/>
      <c r="AU658" s="4"/>
      <c r="AV658" s="4"/>
      <c r="AW658" s="4"/>
      <c r="AX658" s="4"/>
      <c r="AY658" s="4"/>
    </row>
    <row r="659" ht="15.75" customHeight="1">
      <c r="A659" s="4"/>
      <c r="B659" s="4"/>
      <c r="C659" s="110"/>
      <c r="D659" s="4"/>
      <c r="E659" s="4"/>
      <c r="F659" s="111"/>
      <c r="G659" s="112"/>
      <c r="H659" s="112"/>
      <c r="I659" s="112"/>
      <c r="J659" s="112"/>
      <c r="K659" s="112"/>
      <c r="L659" s="112"/>
      <c r="M659" s="112"/>
      <c r="N659" s="3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  <c r="AI659" s="4"/>
      <c r="AJ659" s="4"/>
      <c r="AK659" s="4"/>
      <c r="AL659" s="4"/>
      <c r="AM659" s="4"/>
      <c r="AN659" s="4"/>
      <c r="AO659" s="4"/>
      <c r="AP659" s="4"/>
      <c r="AQ659" s="4"/>
      <c r="AR659" s="4"/>
      <c r="AS659" s="4"/>
      <c r="AT659" s="4"/>
      <c r="AU659" s="4"/>
      <c r="AV659" s="4"/>
      <c r="AW659" s="4"/>
      <c r="AX659" s="4"/>
      <c r="AY659" s="4"/>
    </row>
    <row r="660" ht="15.75" customHeight="1">
      <c r="A660" s="4"/>
      <c r="B660" s="4"/>
      <c r="C660" s="110"/>
      <c r="D660" s="4"/>
      <c r="E660" s="4"/>
      <c r="F660" s="111"/>
      <c r="G660" s="112"/>
      <c r="H660" s="112"/>
      <c r="I660" s="112"/>
      <c r="J660" s="112"/>
      <c r="K660" s="112"/>
      <c r="L660" s="112"/>
      <c r="M660" s="112"/>
      <c r="N660" s="3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  <c r="AK660" s="4"/>
      <c r="AL660" s="4"/>
      <c r="AM660" s="4"/>
      <c r="AN660" s="4"/>
      <c r="AO660" s="4"/>
      <c r="AP660" s="4"/>
      <c r="AQ660" s="4"/>
      <c r="AR660" s="4"/>
      <c r="AS660" s="4"/>
      <c r="AT660" s="4"/>
      <c r="AU660" s="4"/>
      <c r="AV660" s="4"/>
      <c r="AW660" s="4"/>
      <c r="AX660" s="4"/>
      <c r="AY660" s="4"/>
    </row>
    <row r="661" ht="15.75" customHeight="1">
      <c r="A661" s="4"/>
      <c r="B661" s="4"/>
      <c r="C661" s="110"/>
      <c r="D661" s="4"/>
      <c r="E661" s="4"/>
      <c r="F661" s="111"/>
      <c r="G661" s="112"/>
      <c r="H661" s="112"/>
      <c r="I661" s="112"/>
      <c r="J661" s="112"/>
      <c r="K661" s="112"/>
      <c r="L661" s="112"/>
      <c r="M661" s="112"/>
      <c r="N661" s="3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  <c r="AK661" s="4"/>
      <c r="AL661" s="4"/>
      <c r="AM661" s="4"/>
      <c r="AN661" s="4"/>
      <c r="AO661" s="4"/>
      <c r="AP661" s="4"/>
      <c r="AQ661" s="4"/>
      <c r="AR661" s="4"/>
      <c r="AS661" s="4"/>
      <c r="AT661" s="4"/>
      <c r="AU661" s="4"/>
      <c r="AV661" s="4"/>
      <c r="AW661" s="4"/>
      <c r="AX661" s="4"/>
      <c r="AY661" s="4"/>
    </row>
    <row r="662" ht="15.75" customHeight="1">
      <c r="A662" s="4"/>
      <c r="B662" s="4"/>
      <c r="C662" s="110"/>
      <c r="D662" s="4"/>
      <c r="E662" s="4"/>
      <c r="F662" s="111"/>
      <c r="G662" s="112"/>
      <c r="H662" s="112"/>
      <c r="I662" s="112"/>
      <c r="J662" s="112"/>
      <c r="K662" s="112"/>
      <c r="L662" s="112"/>
      <c r="M662" s="112"/>
      <c r="N662" s="3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  <c r="AK662" s="4"/>
      <c r="AL662" s="4"/>
      <c r="AM662" s="4"/>
      <c r="AN662" s="4"/>
      <c r="AO662" s="4"/>
      <c r="AP662" s="4"/>
      <c r="AQ662" s="4"/>
      <c r="AR662" s="4"/>
      <c r="AS662" s="4"/>
      <c r="AT662" s="4"/>
      <c r="AU662" s="4"/>
      <c r="AV662" s="4"/>
      <c r="AW662" s="4"/>
      <c r="AX662" s="4"/>
      <c r="AY662" s="4"/>
    </row>
    <row r="663" ht="15.75" customHeight="1">
      <c r="A663" s="4"/>
      <c r="B663" s="4"/>
      <c r="C663" s="110"/>
      <c r="D663" s="4"/>
      <c r="E663" s="4"/>
      <c r="F663" s="111"/>
      <c r="G663" s="112"/>
      <c r="H663" s="112"/>
      <c r="I663" s="112"/>
      <c r="J663" s="112"/>
      <c r="K663" s="112"/>
      <c r="L663" s="112"/>
      <c r="M663" s="112"/>
      <c r="N663" s="3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  <c r="AK663" s="4"/>
      <c r="AL663" s="4"/>
      <c r="AM663" s="4"/>
      <c r="AN663" s="4"/>
      <c r="AO663" s="4"/>
      <c r="AP663" s="4"/>
      <c r="AQ663" s="4"/>
      <c r="AR663" s="4"/>
      <c r="AS663" s="4"/>
      <c r="AT663" s="4"/>
      <c r="AU663" s="4"/>
      <c r="AV663" s="4"/>
      <c r="AW663" s="4"/>
      <c r="AX663" s="4"/>
      <c r="AY663" s="4"/>
    </row>
    <row r="664" ht="15.75" customHeight="1">
      <c r="A664" s="4"/>
      <c r="B664" s="4"/>
      <c r="C664" s="110"/>
      <c r="D664" s="4"/>
      <c r="E664" s="4"/>
      <c r="F664" s="111"/>
      <c r="G664" s="112"/>
      <c r="H664" s="112"/>
      <c r="I664" s="112"/>
      <c r="J664" s="112"/>
      <c r="K664" s="112"/>
      <c r="L664" s="112"/>
      <c r="M664" s="112"/>
      <c r="N664" s="3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  <c r="AI664" s="4"/>
      <c r="AJ664" s="4"/>
      <c r="AK664" s="4"/>
      <c r="AL664" s="4"/>
      <c r="AM664" s="4"/>
      <c r="AN664" s="4"/>
      <c r="AO664" s="4"/>
      <c r="AP664" s="4"/>
      <c r="AQ664" s="4"/>
      <c r="AR664" s="4"/>
      <c r="AS664" s="4"/>
      <c r="AT664" s="4"/>
      <c r="AU664" s="4"/>
      <c r="AV664" s="4"/>
      <c r="AW664" s="4"/>
      <c r="AX664" s="4"/>
      <c r="AY664" s="4"/>
    </row>
    <row r="665" ht="15.75" customHeight="1">
      <c r="A665" s="4"/>
      <c r="B665" s="4"/>
      <c r="C665" s="110"/>
      <c r="D665" s="4"/>
      <c r="E665" s="4"/>
      <c r="F665" s="111"/>
      <c r="G665" s="112"/>
      <c r="H665" s="112"/>
      <c r="I665" s="112"/>
      <c r="J665" s="112"/>
      <c r="K665" s="112"/>
      <c r="L665" s="112"/>
      <c r="M665" s="112"/>
      <c r="N665" s="3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  <c r="AI665" s="4"/>
      <c r="AJ665" s="4"/>
      <c r="AK665" s="4"/>
      <c r="AL665" s="4"/>
      <c r="AM665" s="4"/>
      <c r="AN665" s="4"/>
      <c r="AO665" s="4"/>
      <c r="AP665" s="4"/>
      <c r="AQ665" s="4"/>
      <c r="AR665" s="4"/>
      <c r="AS665" s="4"/>
      <c r="AT665" s="4"/>
      <c r="AU665" s="4"/>
      <c r="AV665" s="4"/>
      <c r="AW665" s="4"/>
      <c r="AX665" s="4"/>
      <c r="AY665" s="4"/>
    </row>
    <row r="666" ht="15.75" customHeight="1">
      <c r="A666" s="4"/>
      <c r="B666" s="4"/>
      <c r="C666" s="110"/>
      <c r="D666" s="4"/>
      <c r="E666" s="4"/>
      <c r="F666" s="111"/>
      <c r="G666" s="112"/>
      <c r="H666" s="112"/>
      <c r="I666" s="112"/>
      <c r="J666" s="112"/>
      <c r="K666" s="112"/>
      <c r="L666" s="112"/>
      <c r="M666" s="112"/>
      <c r="N666" s="3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  <c r="AK666" s="4"/>
      <c r="AL666" s="4"/>
      <c r="AM666" s="4"/>
      <c r="AN666" s="4"/>
      <c r="AO666" s="4"/>
      <c r="AP666" s="4"/>
      <c r="AQ666" s="4"/>
      <c r="AR666" s="4"/>
      <c r="AS666" s="4"/>
      <c r="AT666" s="4"/>
      <c r="AU666" s="4"/>
      <c r="AV666" s="4"/>
      <c r="AW666" s="4"/>
      <c r="AX666" s="4"/>
      <c r="AY666" s="4"/>
    </row>
    <row r="667" ht="15.75" customHeight="1">
      <c r="A667" s="4"/>
      <c r="B667" s="4"/>
      <c r="C667" s="110"/>
      <c r="D667" s="4"/>
      <c r="E667" s="4"/>
      <c r="F667" s="111"/>
      <c r="G667" s="112"/>
      <c r="H667" s="112"/>
      <c r="I667" s="112"/>
      <c r="J667" s="112"/>
      <c r="K667" s="112"/>
      <c r="L667" s="112"/>
      <c r="M667" s="112"/>
      <c r="N667" s="3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  <c r="AI667" s="4"/>
      <c r="AJ667" s="4"/>
      <c r="AK667" s="4"/>
      <c r="AL667" s="4"/>
      <c r="AM667" s="4"/>
      <c r="AN667" s="4"/>
      <c r="AO667" s="4"/>
      <c r="AP667" s="4"/>
      <c r="AQ667" s="4"/>
      <c r="AR667" s="4"/>
      <c r="AS667" s="4"/>
      <c r="AT667" s="4"/>
      <c r="AU667" s="4"/>
      <c r="AV667" s="4"/>
      <c r="AW667" s="4"/>
      <c r="AX667" s="4"/>
      <c r="AY667" s="4"/>
    </row>
    <row r="668" ht="15.75" customHeight="1">
      <c r="A668" s="4"/>
      <c r="B668" s="4"/>
      <c r="C668" s="110"/>
      <c r="D668" s="4"/>
      <c r="E668" s="4"/>
      <c r="F668" s="111"/>
      <c r="G668" s="112"/>
      <c r="H668" s="112"/>
      <c r="I668" s="112"/>
      <c r="J668" s="112"/>
      <c r="K668" s="112"/>
      <c r="L668" s="112"/>
      <c r="M668" s="112"/>
      <c r="N668" s="3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  <c r="AI668" s="4"/>
      <c r="AJ668" s="4"/>
      <c r="AK668" s="4"/>
      <c r="AL668" s="4"/>
      <c r="AM668" s="4"/>
      <c r="AN668" s="4"/>
      <c r="AO668" s="4"/>
      <c r="AP668" s="4"/>
      <c r="AQ668" s="4"/>
      <c r="AR668" s="4"/>
      <c r="AS668" s="4"/>
      <c r="AT668" s="4"/>
      <c r="AU668" s="4"/>
      <c r="AV668" s="4"/>
      <c r="AW668" s="4"/>
      <c r="AX668" s="4"/>
      <c r="AY668" s="4"/>
    </row>
    <row r="669" ht="15.75" customHeight="1">
      <c r="A669" s="4"/>
      <c r="B669" s="4"/>
      <c r="C669" s="110"/>
      <c r="D669" s="4"/>
      <c r="E669" s="4"/>
      <c r="F669" s="111"/>
      <c r="G669" s="112"/>
      <c r="H669" s="112"/>
      <c r="I669" s="112"/>
      <c r="J669" s="112"/>
      <c r="K669" s="112"/>
      <c r="L669" s="112"/>
      <c r="M669" s="112"/>
      <c r="N669" s="3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  <c r="AI669" s="4"/>
      <c r="AJ669" s="4"/>
      <c r="AK669" s="4"/>
      <c r="AL669" s="4"/>
      <c r="AM669" s="4"/>
      <c r="AN669" s="4"/>
      <c r="AO669" s="4"/>
      <c r="AP669" s="4"/>
      <c r="AQ669" s="4"/>
      <c r="AR669" s="4"/>
      <c r="AS669" s="4"/>
      <c r="AT669" s="4"/>
      <c r="AU669" s="4"/>
      <c r="AV669" s="4"/>
      <c r="AW669" s="4"/>
      <c r="AX669" s="4"/>
      <c r="AY669" s="4"/>
    </row>
    <row r="670" ht="15.75" customHeight="1">
      <c r="A670" s="4"/>
      <c r="B670" s="4"/>
      <c r="C670" s="110"/>
      <c r="D670" s="4"/>
      <c r="E670" s="4"/>
      <c r="F670" s="111"/>
      <c r="G670" s="112"/>
      <c r="H670" s="112"/>
      <c r="I670" s="112"/>
      <c r="J670" s="112"/>
      <c r="K670" s="112"/>
      <c r="L670" s="112"/>
      <c r="M670" s="112"/>
      <c r="N670" s="3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  <c r="AI670" s="4"/>
      <c r="AJ670" s="4"/>
      <c r="AK670" s="4"/>
      <c r="AL670" s="4"/>
      <c r="AM670" s="4"/>
      <c r="AN670" s="4"/>
      <c r="AO670" s="4"/>
      <c r="AP670" s="4"/>
      <c r="AQ670" s="4"/>
      <c r="AR670" s="4"/>
      <c r="AS670" s="4"/>
      <c r="AT670" s="4"/>
      <c r="AU670" s="4"/>
      <c r="AV670" s="4"/>
      <c r="AW670" s="4"/>
      <c r="AX670" s="4"/>
      <c r="AY670" s="4"/>
    </row>
    <row r="671" ht="15.75" customHeight="1">
      <c r="A671" s="4"/>
      <c r="B671" s="4"/>
      <c r="C671" s="110"/>
      <c r="D671" s="4"/>
      <c r="E671" s="4"/>
      <c r="F671" s="111"/>
      <c r="G671" s="112"/>
      <c r="H671" s="112"/>
      <c r="I671" s="112"/>
      <c r="J671" s="112"/>
      <c r="K671" s="112"/>
      <c r="L671" s="112"/>
      <c r="M671" s="112"/>
      <c r="N671" s="3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  <c r="AI671" s="4"/>
      <c r="AJ671" s="4"/>
      <c r="AK671" s="4"/>
      <c r="AL671" s="4"/>
      <c r="AM671" s="4"/>
      <c r="AN671" s="4"/>
      <c r="AO671" s="4"/>
      <c r="AP671" s="4"/>
      <c r="AQ671" s="4"/>
      <c r="AR671" s="4"/>
      <c r="AS671" s="4"/>
      <c r="AT671" s="4"/>
      <c r="AU671" s="4"/>
      <c r="AV671" s="4"/>
      <c r="AW671" s="4"/>
      <c r="AX671" s="4"/>
      <c r="AY671" s="4"/>
    </row>
    <row r="672" ht="15.75" customHeight="1">
      <c r="A672" s="4"/>
      <c r="B672" s="4"/>
      <c r="C672" s="110"/>
      <c r="D672" s="4"/>
      <c r="E672" s="4"/>
      <c r="F672" s="111"/>
      <c r="G672" s="112"/>
      <c r="H672" s="112"/>
      <c r="I672" s="112"/>
      <c r="J672" s="112"/>
      <c r="K672" s="112"/>
      <c r="L672" s="112"/>
      <c r="M672" s="112"/>
      <c r="N672" s="3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  <c r="AI672" s="4"/>
      <c r="AJ672" s="4"/>
      <c r="AK672" s="4"/>
      <c r="AL672" s="4"/>
      <c r="AM672" s="4"/>
      <c r="AN672" s="4"/>
      <c r="AO672" s="4"/>
      <c r="AP672" s="4"/>
      <c r="AQ672" s="4"/>
      <c r="AR672" s="4"/>
      <c r="AS672" s="4"/>
      <c r="AT672" s="4"/>
      <c r="AU672" s="4"/>
      <c r="AV672" s="4"/>
      <c r="AW672" s="4"/>
      <c r="AX672" s="4"/>
      <c r="AY672" s="4"/>
    </row>
    <row r="673" ht="15.75" customHeight="1">
      <c r="A673" s="4"/>
      <c r="B673" s="4"/>
      <c r="C673" s="110"/>
      <c r="D673" s="4"/>
      <c r="E673" s="4"/>
      <c r="F673" s="111"/>
      <c r="G673" s="112"/>
      <c r="H673" s="112"/>
      <c r="I673" s="112"/>
      <c r="J673" s="112"/>
      <c r="K673" s="112"/>
      <c r="L673" s="112"/>
      <c r="M673" s="112"/>
      <c r="N673" s="3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  <c r="AI673" s="4"/>
      <c r="AJ673" s="4"/>
      <c r="AK673" s="4"/>
      <c r="AL673" s="4"/>
      <c r="AM673" s="4"/>
      <c r="AN673" s="4"/>
      <c r="AO673" s="4"/>
      <c r="AP673" s="4"/>
      <c r="AQ673" s="4"/>
      <c r="AR673" s="4"/>
      <c r="AS673" s="4"/>
      <c r="AT673" s="4"/>
      <c r="AU673" s="4"/>
      <c r="AV673" s="4"/>
      <c r="AW673" s="4"/>
      <c r="AX673" s="4"/>
      <c r="AY673" s="4"/>
    </row>
    <row r="674" ht="15.75" customHeight="1">
      <c r="A674" s="4"/>
      <c r="B674" s="4"/>
      <c r="C674" s="110"/>
      <c r="D674" s="4"/>
      <c r="E674" s="4"/>
      <c r="F674" s="111"/>
      <c r="G674" s="112"/>
      <c r="H674" s="112"/>
      <c r="I674" s="112"/>
      <c r="J674" s="112"/>
      <c r="K674" s="112"/>
      <c r="L674" s="112"/>
      <c r="M674" s="112"/>
      <c r="N674" s="3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  <c r="AI674" s="4"/>
      <c r="AJ674" s="4"/>
      <c r="AK674" s="4"/>
      <c r="AL674" s="4"/>
      <c r="AM674" s="4"/>
      <c r="AN674" s="4"/>
      <c r="AO674" s="4"/>
      <c r="AP674" s="4"/>
      <c r="AQ674" s="4"/>
      <c r="AR674" s="4"/>
      <c r="AS674" s="4"/>
      <c r="AT674" s="4"/>
      <c r="AU674" s="4"/>
      <c r="AV674" s="4"/>
      <c r="AW674" s="4"/>
      <c r="AX674" s="4"/>
      <c r="AY674" s="4"/>
    </row>
    <row r="675" ht="15.75" customHeight="1">
      <c r="A675" s="4"/>
      <c r="B675" s="4"/>
      <c r="C675" s="110"/>
      <c r="D675" s="4"/>
      <c r="E675" s="4"/>
      <c r="F675" s="111"/>
      <c r="G675" s="112"/>
      <c r="H675" s="112"/>
      <c r="I675" s="112"/>
      <c r="J675" s="112"/>
      <c r="K675" s="112"/>
      <c r="L675" s="112"/>
      <c r="M675" s="112"/>
      <c r="N675" s="3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  <c r="AI675" s="4"/>
      <c r="AJ675" s="4"/>
      <c r="AK675" s="4"/>
      <c r="AL675" s="4"/>
      <c r="AM675" s="4"/>
      <c r="AN675" s="4"/>
      <c r="AO675" s="4"/>
      <c r="AP675" s="4"/>
      <c r="AQ675" s="4"/>
      <c r="AR675" s="4"/>
      <c r="AS675" s="4"/>
      <c r="AT675" s="4"/>
      <c r="AU675" s="4"/>
      <c r="AV675" s="4"/>
      <c r="AW675" s="4"/>
      <c r="AX675" s="4"/>
      <c r="AY675" s="4"/>
    </row>
    <row r="676" ht="15.75" customHeight="1">
      <c r="A676" s="4"/>
      <c r="B676" s="4"/>
      <c r="C676" s="110"/>
      <c r="D676" s="4"/>
      <c r="E676" s="4"/>
      <c r="F676" s="111"/>
      <c r="G676" s="112"/>
      <c r="H676" s="112"/>
      <c r="I676" s="112"/>
      <c r="J676" s="112"/>
      <c r="K676" s="112"/>
      <c r="L676" s="112"/>
      <c r="M676" s="112"/>
      <c r="N676" s="3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  <c r="AI676" s="4"/>
      <c r="AJ676" s="4"/>
      <c r="AK676" s="4"/>
      <c r="AL676" s="4"/>
      <c r="AM676" s="4"/>
      <c r="AN676" s="4"/>
      <c r="AO676" s="4"/>
      <c r="AP676" s="4"/>
      <c r="AQ676" s="4"/>
      <c r="AR676" s="4"/>
      <c r="AS676" s="4"/>
      <c r="AT676" s="4"/>
      <c r="AU676" s="4"/>
      <c r="AV676" s="4"/>
      <c r="AW676" s="4"/>
      <c r="AX676" s="4"/>
      <c r="AY676" s="4"/>
    </row>
    <row r="677" ht="15.75" customHeight="1">
      <c r="A677" s="4"/>
      <c r="B677" s="4"/>
      <c r="C677" s="110"/>
      <c r="D677" s="4"/>
      <c r="E677" s="4"/>
      <c r="F677" s="111"/>
      <c r="G677" s="112"/>
      <c r="H677" s="112"/>
      <c r="I677" s="112"/>
      <c r="J677" s="112"/>
      <c r="K677" s="112"/>
      <c r="L677" s="112"/>
      <c r="M677" s="112"/>
      <c r="N677" s="3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  <c r="AI677" s="4"/>
      <c r="AJ677" s="4"/>
      <c r="AK677" s="4"/>
      <c r="AL677" s="4"/>
      <c r="AM677" s="4"/>
      <c r="AN677" s="4"/>
      <c r="AO677" s="4"/>
      <c r="AP677" s="4"/>
      <c r="AQ677" s="4"/>
      <c r="AR677" s="4"/>
      <c r="AS677" s="4"/>
      <c r="AT677" s="4"/>
      <c r="AU677" s="4"/>
      <c r="AV677" s="4"/>
      <c r="AW677" s="4"/>
      <c r="AX677" s="4"/>
      <c r="AY677" s="4"/>
    </row>
    <row r="678" ht="15.75" customHeight="1">
      <c r="A678" s="4"/>
      <c r="B678" s="4"/>
      <c r="C678" s="110"/>
      <c r="D678" s="4"/>
      <c r="E678" s="4"/>
      <c r="F678" s="111"/>
      <c r="G678" s="112"/>
      <c r="H678" s="112"/>
      <c r="I678" s="112"/>
      <c r="J678" s="112"/>
      <c r="K678" s="112"/>
      <c r="L678" s="112"/>
      <c r="M678" s="112"/>
      <c r="N678" s="3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  <c r="AI678" s="4"/>
      <c r="AJ678" s="4"/>
      <c r="AK678" s="4"/>
      <c r="AL678" s="4"/>
      <c r="AM678" s="4"/>
      <c r="AN678" s="4"/>
      <c r="AO678" s="4"/>
      <c r="AP678" s="4"/>
      <c r="AQ678" s="4"/>
      <c r="AR678" s="4"/>
      <c r="AS678" s="4"/>
      <c r="AT678" s="4"/>
      <c r="AU678" s="4"/>
      <c r="AV678" s="4"/>
      <c r="AW678" s="4"/>
      <c r="AX678" s="4"/>
      <c r="AY678" s="4"/>
    </row>
    <row r="679" ht="15.75" customHeight="1">
      <c r="A679" s="4"/>
      <c r="B679" s="4"/>
      <c r="C679" s="110"/>
      <c r="D679" s="4"/>
      <c r="E679" s="4"/>
      <c r="F679" s="111"/>
      <c r="G679" s="112"/>
      <c r="H679" s="112"/>
      <c r="I679" s="112"/>
      <c r="J679" s="112"/>
      <c r="K679" s="112"/>
      <c r="L679" s="112"/>
      <c r="M679" s="112"/>
      <c r="N679" s="3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  <c r="AI679" s="4"/>
      <c r="AJ679" s="4"/>
      <c r="AK679" s="4"/>
      <c r="AL679" s="4"/>
      <c r="AM679" s="4"/>
      <c r="AN679" s="4"/>
      <c r="AO679" s="4"/>
      <c r="AP679" s="4"/>
      <c r="AQ679" s="4"/>
      <c r="AR679" s="4"/>
      <c r="AS679" s="4"/>
      <c r="AT679" s="4"/>
      <c r="AU679" s="4"/>
      <c r="AV679" s="4"/>
      <c r="AW679" s="4"/>
      <c r="AX679" s="4"/>
      <c r="AY679" s="4"/>
    </row>
    <row r="680" ht="15.75" customHeight="1">
      <c r="A680" s="4"/>
      <c r="B680" s="4"/>
      <c r="C680" s="110"/>
      <c r="D680" s="4"/>
      <c r="E680" s="4"/>
      <c r="F680" s="111"/>
      <c r="G680" s="112"/>
      <c r="H680" s="112"/>
      <c r="I680" s="112"/>
      <c r="J680" s="112"/>
      <c r="K680" s="112"/>
      <c r="L680" s="112"/>
      <c r="M680" s="112"/>
      <c r="N680" s="3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  <c r="AI680" s="4"/>
      <c r="AJ680" s="4"/>
      <c r="AK680" s="4"/>
      <c r="AL680" s="4"/>
      <c r="AM680" s="4"/>
      <c r="AN680" s="4"/>
      <c r="AO680" s="4"/>
      <c r="AP680" s="4"/>
      <c r="AQ680" s="4"/>
      <c r="AR680" s="4"/>
      <c r="AS680" s="4"/>
      <c r="AT680" s="4"/>
      <c r="AU680" s="4"/>
      <c r="AV680" s="4"/>
      <c r="AW680" s="4"/>
      <c r="AX680" s="4"/>
      <c r="AY680" s="4"/>
    </row>
    <row r="681" ht="15.75" customHeight="1">
      <c r="A681" s="4"/>
      <c r="B681" s="4"/>
      <c r="C681" s="110"/>
      <c r="D681" s="4"/>
      <c r="E681" s="4"/>
      <c r="F681" s="111"/>
      <c r="G681" s="112"/>
      <c r="H681" s="112"/>
      <c r="I681" s="112"/>
      <c r="J681" s="112"/>
      <c r="K681" s="112"/>
      <c r="L681" s="112"/>
      <c r="M681" s="112"/>
      <c r="N681" s="3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  <c r="AI681" s="4"/>
      <c r="AJ681" s="4"/>
      <c r="AK681" s="4"/>
      <c r="AL681" s="4"/>
      <c r="AM681" s="4"/>
      <c r="AN681" s="4"/>
      <c r="AO681" s="4"/>
      <c r="AP681" s="4"/>
      <c r="AQ681" s="4"/>
      <c r="AR681" s="4"/>
      <c r="AS681" s="4"/>
      <c r="AT681" s="4"/>
      <c r="AU681" s="4"/>
      <c r="AV681" s="4"/>
      <c r="AW681" s="4"/>
      <c r="AX681" s="4"/>
      <c r="AY681" s="4"/>
    </row>
    <row r="682" ht="15.75" customHeight="1">
      <c r="A682" s="4"/>
      <c r="B682" s="4"/>
      <c r="C682" s="110"/>
      <c r="D682" s="4"/>
      <c r="E682" s="4"/>
      <c r="F682" s="111"/>
      <c r="G682" s="112"/>
      <c r="H682" s="112"/>
      <c r="I682" s="112"/>
      <c r="J682" s="112"/>
      <c r="K682" s="112"/>
      <c r="L682" s="112"/>
      <c r="M682" s="112"/>
      <c r="N682" s="3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  <c r="AI682" s="4"/>
      <c r="AJ682" s="4"/>
      <c r="AK682" s="4"/>
      <c r="AL682" s="4"/>
      <c r="AM682" s="4"/>
      <c r="AN682" s="4"/>
      <c r="AO682" s="4"/>
      <c r="AP682" s="4"/>
      <c r="AQ682" s="4"/>
      <c r="AR682" s="4"/>
      <c r="AS682" s="4"/>
      <c r="AT682" s="4"/>
      <c r="AU682" s="4"/>
      <c r="AV682" s="4"/>
      <c r="AW682" s="4"/>
      <c r="AX682" s="4"/>
      <c r="AY682" s="4"/>
    </row>
  </sheetData>
  <mergeCells count="33">
    <mergeCell ref="L3:M3"/>
    <mergeCell ref="L5:M5"/>
    <mergeCell ref="D6:H6"/>
    <mergeCell ref="D7:H7"/>
    <mergeCell ref="A1:M1"/>
    <mergeCell ref="A2:M2"/>
    <mergeCell ref="A3:A9"/>
    <mergeCell ref="B3:C9"/>
    <mergeCell ref="D3:H3"/>
    <mergeCell ref="D4:H4"/>
    <mergeCell ref="D5:H5"/>
    <mergeCell ref="F10:F11"/>
    <mergeCell ref="G10:I10"/>
    <mergeCell ref="J10:L10"/>
    <mergeCell ref="M10:M11"/>
    <mergeCell ref="D8:H8"/>
    <mergeCell ref="D9:H9"/>
    <mergeCell ref="A10:A11"/>
    <mergeCell ref="B10:B11"/>
    <mergeCell ref="C10:C11"/>
    <mergeCell ref="D10:D11"/>
    <mergeCell ref="E10:E11"/>
    <mergeCell ref="A61:D61"/>
    <mergeCell ref="A62:C62"/>
    <mergeCell ref="A66:C66"/>
    <mergeCell ref="A72:M72"/>
    <mergeCell ref="A12:D12"/>
    <mergeCell ref="A13:C13"/>
    <mergeCell ref="A18:C18"/>
    <mergeCell ref="A27:C27"/>
    <mergeCell ref="A36:C36"/>
    <mergeCell ref="A43:C43"/>
    <mergeCell ref="A56:C56"/>
  </mergeCells>
  <printOptions horizontalCentered="1"/>
  <pageMargins bottom="0.39370078740157477" footer="0.0" header="0.0" left="0.532638888888889" right="0.532638888888889" top="0.7874015748031495"/>
  <pageSetup fitToHeight="0"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2" max="2" width="61.57"/>
    <col customWidth="1" min="3" max="3" width="8.71"/>
    <col customWidth="1" min="4" max="4" width="8.43"/>
    <col customWidth="1" min="5" max="5" width="15.14"/>
    <col customWidth="1" min="6" max="6" width="14.71"/>
    <col customWidth="1" min="7" max="7" width="13.57"/>
    <col customWidth="1" min="8" max="8" width="12.57"/>
    <col customWidth="1" min="9" max="9" width="11.43"/>
    <col customWidth="1" min="10" max="10" width="11.0"/>
  </cols>
  <sheetData>
    <row r="1">
      <c r="A1" s="113"/>
      <c r="B1" s="114"/>
      <c r="C1" s="114"/>
      <c r="D1" s="114"/>
      <c r="E1" s="114"/>
      <c r="F1" s="114"/>
      <c r="G1" s="114"/>
      <c r="H1" s="114"/>
      <c r="I1" s="114"/>
      <c r="J1" s="114"/>
    </row>
    <row r="2">
      <c r="A2" s="115"/>
      <c r="B2" s="116"/>
      <c r="C2" s="116"/>
      <c r="D2" s="116"/>
      <c r="E2" s="116"/>
      <c r="F2" s="116"/>
      <c r="G2" s="116"/>
      <c r="H2" s="116"/>
      <c r="I2" s="116"/>
      <c r="J2" s="117"/>
    </row>
    <row r="3" ht="15.0" customHeight="1">
      <c r="A3" s="5"/>
      <c r="B3" s="118"/>
      <c r="C3" s="7" t="s">
        <v>1</v>
      </c>
      <c r="D3" s="8"/>
      <c r="E3" s="8"/>
      <c r="F3" s="8"/>
      <c r="G3" s="9"/>
      <c r="H3" s="17"/>
      <c r="I3" s="119"/>
      <c r="J3" s="119"/>
    </row>
    <row r="4" ht="15.0" customHeight="1">
      <c r="B4" s="120"/>
      <c r="C4" s="14" t="s">
        <v>3</v>
      </c>
      <c r="D4" s="8"/>
      <c r="E4" s="8"/>
      <c r="F4" s="8"/>
      <c r="G4" s="9"/>
      <c r="H4" s="121"/>
      <c r="I4" s="119"/>
      <c r="J4" s="119"/>
    </row>
    <row r="5">
      <c r="B5" s="120"/>
      <c r="C5" s="17" t="s">
        <v>5</v>
      </c>
      <c r="H5" s="17"/>
      <c r="I5" s="119"/>
      <c r="J5" s="119"/>
    </row>
    <row r="6" ht="15.0" customHeight="1">
      <c r="B6" s="120"/>
      <c r="C6" s="19" t="s">
        <v>6</v>
      </c>
      <c r="H6" s="19"/>
      <c r="I6" s="119"/>
      <c r="J6" s="119"/>
    </row>
    <row r="7" ht="15.0" customHeight="1">
      <c r="B7" s="120"/>
      <c r="C7" s="21" t="s">
        <v>8</v>
      </c>
      <c r="H7" s="121"/>
      <c r="I7" s="122"/>
      <c r="J7" s="123"/>
    </row>
    <row r="8">
      <c r="B8" s="120"/>
      <c r="C8" s="26" t="s">
        <v>10</v>
      </c>
      <c r="H8" s="26"/>
      <c r="I8" s="124"/>
      <c r="J8" s="124"/>
    </row>
    <row r="9">
      <c r="B9" s="125"/>
      <c r="C9" s="27" t="s">
        <v>12</v>
      </c>
      <c r="D9" s="8"/>
      <c r="E9" s="8"/>
      <c r="F9" s="8"/>
      <c r="G9" s="9"/>
      <c r="H9" s="126"/>
      <c r="I9" s="124"/>
      <c r="J9" s="124"/>
    </row>
    <row r="10">
      <c r="A10" s="127"/>
      <c r="B10" s="128"/>
      <c r="C10" s="128"/>
      <c r="D10" s="128"/>
      <c r="E10" s="128"/>
      <c r="F10" s="128"/>
      <c r="G10" s="128"/>
      <c r="H10" s="128"/>
      <c r="I10" s="128"/>
      <c r="J10" s="128"/>
    </row>
    <row r="11">
      <c r="A11" s="129" t="s">
        <v>185</v>
      </c>
      <c r="B11" s="35"/>
      <c r="C11" s="35"/>
      <c r="D11" s="35"/>
      <c r="E11" s="35"/>
      <c r="F11" s="35"/>
      <c r="G11" s="35"/>
      <c r="H11" s="35"/>
      <c r="I11" s="35"/>
      <c r="J11" s="13"/>
    </row>
    <row r="12">
      <c r="A12" s="130"/>
      <c r="K12" s="131"/>
    </row>
    <row r="13">
      <c r="A13" s="132" t="s">
        <v>150</v>
      </c>
      <c r="B13" s="133" t="s">
        <v>151</v>
      </c>
      <c r="C13" s="134" t="s">
        <v>17</v>
      </c>
      <c r="D13" s="135"/>
      <c r="E13" s="135"/>
      <c r="F13" s="135"/>
      <c r="G13" s="135"/>
      <c r="H13" s="136"/>
      <c r="I13" s="136"/>
      <c r="J13" s="136"/>
      <c r="K13" s="137"/>
      <c r="L13" s="138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</row>
    <row r="14" ht="15.75" customHeight="1">
      <c r="A14" s="140" t="s">
        <v>15</v>
      </c>
      <c r="B14" s="141" t="s">
        <v>13</v>
      </c>
      <c r="C14" s="141" t="s">
        <v>17</v>
      </c>
      <c r="D14" s="141" t="s">
        <v>186</v>
      </c>
      <c r="E14" s="141" t="s">
        <v>187</v>
      </c>
      <c r="F14" s="141" t="s">
        <v>23</v>
      </c>
      <c r="G14" s="141" t="s">
        <v>188</v>
      </c>
      <c r="H14" s="142" t="s">
        <v>189</v>
      </c>
      <c r="I14" s="142" t="s">
        <v>190</v>
      </c>
      <c r="J14" s="142" t="s">
        <v>191</v>
      </c>
      <c r="K14" s="137"/>
      <c r="L14" s="138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</row>
    <row r="15">
      <c r="A15" s="143">
        <v>89356.0</v>
      </c>
      <c r="B15" s="144" t="s">
        <v>192</v>
      </c>
      <c r="C15" s="145" t="s">
        <v>45</v>
      </c>
      <c r="D15" s="145">
        <v>17.0</v>
      </c>
      <c r="E15" s="146">
        <v>10.33</v>
      </c>
      <c r="F15" s="146">
        <v>15.18</v>
      </c>
      <c r="G15" s="146">
        <f t="shared" ref="G15:G20" si="1">E15+F15</f>
        <v>25.51</v>
      </c>
      <c r="H15" s="147">
        <f t="shared" ref="H15:H20" si="2">E15*D15</f>
        <v>175.61</v>
      </c>
      <c r="I15" s="147">
        <f t="shared" ref="I15:I20" si="3">F15*D15</f>
        <v>258.06</v>
      </c>
      <c r="J15" s="147">
        <f t="shared" ref="J15:J20" si="4">G15*D15</f>
        <v>433.67</v>
      </c>
      <c r="K15" s="148"/>
      <c r="L15" s="149"/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4"/>
      <c r="Z15" s="4"/>
      <c r="AA15" s="4"/>
      <c r="AB15" s="4"/>
      <c r="AC15" s="4"/>
    </row>
    <row r="16">
      <c r="A16" s="143">
        <v>89362.0</v>
      </c>
      <c r="B16" s="144" t="s">
        <v>193</v>
      </c>
      <c r="C16" s="145" t="s">
        <v>17</v>
      </c>
      <c r="D16" s="145">
        <v>1.18</v>
      </c>
      <c r="E16" s="146">
        <v>4.24</v>
      </c>
      <c r="F16" s="146">
        <v>6.08</v>
      </c>
      <c r="G16" s="146">
        <f t="shared" si="1"/>
        <v>10.32</v>
      </c>
      <c r="H16" s="147">
        <f t="shared" si="2"/>
        <v>5.0032</v>
      </c>
      <c r="I16" s="147">
        <f t="shared" si="3"/>
        <v>7.1744</v>
      </c>
      <c r="J16" s="147">
        <f t="shared" si="4"/>
        <v>12.1776</v>
      </c>
      <c r="K16" s="148"/>
      <c r="L16" s="149"/>
      <c r="M16" s="150"/>
      <c r="N16" s="150"/>
      <c r="O16" s="150"/>
      <c r="P16" s="150"/>
      <c r="Q16" s="150"/>
      <c r="R16" s="150"/>
      <c r="S16" s="150"/>
      <c r="T16" s="150"/>
      <c r="U16" s="150"/>
      <c r="V16" s="150"/>
      <c r="W16" s="150"/>
      <c r="X16" s="150"/>
      <c r="Y16" s="4"/>
      <c r="Z16" s="4"/>
      <c r="AA16" s="4"/>
      <c r="AB16" s="4"/>
      <c r="AC16" s="4"/>
    </row>
    <row r="17">
      <c r="A17" s="143">
        <v>89366.0</v>
      </c>
      <c r="B17" s="144" t="s">
        <v>194</v>
      </c>
      <c r="C17" s="145" t="s">
        <v>17</v>
      </c>
      <c r="D17" s="145">
        <v>1.0</v>
      </c>
      <c r="E17" s="146">
        <v>11.23</v>
      </c>
      <c r="F17" s="146">
        <v>5.64</v>
      </c>
      <c r="G17" s="146">
        <f t="shared" si="1"/>
        <v>16.87</v>
      </c>
      <c r="H17" s="147">
        <f t="shared" si="2"/>
        <v>11.23</v>
      </c>
      <c r="I17" s="147">
        <f t="shared" si="3"/>
        <v>5.64</v>
      </c>
      <c r="J17" s="147">
        <f t="shared" si="4"/>
        <v>16.87</v>
      </c>
      <c r="K17" s="148"/>
      <c r="L17" s="149"/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4"/>
      <c r="Z17" s="4"/>
      <c r="AA17" s="4"/>
      <c r="AB17" s="4"/>
      <c r="AC17" s="4"/>
    </row>
    <row r="18">
      <c r="A18" s="143">
        <v>89395.0</v>
      </c>
      <c r="B18" s="144" t="s">
        <v>195</v>
      </c>
      <c r="C18" s="145" t="s">
        <v>17</v>
      </c>
      <c r="D18" s="145">
        <v>0.89</v>
      </c>
      <c r="E18" s="146">
        <v>6.12</v>
      </c>
      <c r="F18" s="146">
        <v>8.1</v>
      </c>
      <c r="G18" s="146">
        <f t="shared" si="1"/>
        <v>14.22</v>
      </c>
      <c r="H18" s="147">
        <f t="shared" si="2"/>
        <v>5.4468</v>
      </c>
      <c r="I18" s="147">
        <f t="shared" si="3"/>
        <v>7.209</v>
      </c>
      <c r="J18" s="147">
        <f t="shared" si="4"/>
        <v>12.6558</v>
      </c>
      <c r="K18" s="148"/>
      <c r="L18" s="149"/>
      <c r="M18" s="150"/>
      <c r="N18" s="150"/>
      <c r="O18" s="150"/>
      <c r="P18" s="150"/>
      <c r="Q18" s="150"/>
      <c r="R18" s="150"/>
      <c r="S18" s="150"/>
      <c r="T18" s="150"/>
      <c r="U18" s="150"/>
      <c r="V18" s="150"/>
      <c r="W18" s="150"/>
      <c r="X18" s="150"/>
      <c r="Y18" s="4"/>
      <c r="Z18" s="4"/>
      <c r="AA18" s="4"/>
      <c r="AB18" s="4"/>
      <c r="AC18" s="4"/>
    </row>
    <row r="19">
      <c r="A19" s="143">
        <v>90443.0</v>
      </c>
      <c r="B19" s="144" t="s">
        <v>196</v>
      </c>
      <c r="C19" s="145" t="s">
        <v>45</v>
      </c>
      <c r="D19" s="145">
        <v>17.0</v>
      </c>
      <c r="E19" s="146">
        <v>2.28</v>
      </c>
      <c r="F19" s="146">
        <v>6.48</v>
      </c>
      <c r="G19" s="146">
        <f t="shared" si="1"/>
        <v>8.76</v>
      </c>
      <c r="H19" s="147">
        <f t="shared" si="2"/>
        <v>38.76</v>
      </c>
      <c r="I19" s="147">
        <f t="shared" si="3"/>
        <v>110.16</v>
      </c>
      <c r="J19" s="147">
        <f t="shared" si="4"/>
        <v>148.92</v>
      </c>
      <c r="K19" s="148"/>
      <c r="L19" s="149"/>
      <c r="M19" s="150"/>
      <c r="N19" s="150"/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4"/>
      <c r="Z19" s="4"/>
      <c r="AA19" s="4"/>
      <c r="AB19" s="4"/>
      <c r="AC19" s="4"/>
    </row>
    <row r="20">
      <c r="A20" s="143">
        <v>90466.0</v>
      </c>
      <c r="B20" s="144" t="s">
        <v>197</v>
      </c>
      <c r="C20" s="145" t="s">
        <v>45</v>
      </c>
      <c r="D20" s="145">
        <v>17.0</v>
      </c>
      <c r="E20" s="146">
        <v>6.05</v>
      </c>
      <c r="F20" s="146">
        <v>10.42</v>
      </c>
      <c r="G20" s="146">
        <f t="shared" si="1"/>
        <v>16.47</v>
      </c>
      <c r="H20" s="147">
        <f t="shared" si="2"/>
        <v>102.85</v>
      </c>
      <c r="I20" s="147">
        <f t="shared" si="3"/>
        <v>177.14</v>
      </c>
      <c r="J20" s="147">
        <f t="shared" si="4"/>
        <v>279.99</v>
      </c>
      <c r="K20" s="148"/>
      <c r="L20" s="149"/>
      <c r="M20" s="150"/>
      <c r="N20" s="150"/>
      <c r="O20" s="150"/>
      <c r="P20" s="150"/>
      <c r="Q20" s="150"/>
      <c r="R20" s="150"/>
      <c r="S20" s="150"/>
      <c r="T20" s="150"/>
      <c r="U20" s="150"/>
      <c r="V20" s="150"/>
      <c r="W20" s="150"/>
      <c r="X20" s="150"/>
      <c r="Y20" s="4"/>
      <c r="Z20" s="4"/>
      <c r="AA20" s="4"/>
      <c r="AB20" s="4"/>
      <c r="AC20" s="4"/>
    </row>
    <row r="21" ht="15.75" customHeight="1">
      <c r="A21" s="148"/>
      <c r="B21" s="137"/>
      <c r="C21" s="151"/>
      <c r="D21" s="152" t="s">
        <v>7</v>
      </c>
      <c r="E21" s="152"/>
      <c r="F21" s="152"/>
      <c r="G21" s="152"/>
      <c r="H21" s="153">
        <f t="shared" ref="H21:J21" si="5">SUM(H15:H20)</f>
        <v>338.9</v>
      </c>
      <c r="I21" s="153">
        <f t="shared" si="5"/>
        <v>565.3834</v>
      </c>
      <c r="J21" s="153">
        <f t="shared" si="5"/>
        <v>904.2834</v>
      </c>
      <c r="K21" s="137"/>
      <c r="L21" s="138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</row>
    <row r="22" ht="15.75" customHeight="1">
      <c r="A22" s="4"/>
    </row>
    <row r="23" ht="15.75" customHeight="1">
      <c r="A23" s="154"/>
      <c r="B23" s="155"/>
      <c r="C23" s="155"/>
      <c r="D23" s="155"/>
      <c r="E23" s="155"/>
      <c r="F23" s="155"/>
      <c r="G23" s="155"/>
      <c r="H23" s="155"/>
      <c r="I23" s="155"/>
      <c r="J23" s="155"/>
    </row>
    <row r="24" ht="15.75" customHeight="1">
      <c r="A24" s="4"/>
    </row>
    <row r="25" ht="15.75" customHeight="1">
      <c r="A25" s="4"/>
    </row>
    <row r="26" ht="15.75" customHeight="1">
      <c r="A26" s="4"/>
    </row>
    <row r="27" ht="15.75" customHeight="1">
      <c r="A27" s="4"/>
    </row>
    <row r="28" ht="15.75" customHeight="1">
      <c r="A28" s="4"/>
    </row>
    <row r="29" ht="15.75" customHeight="1">
      <c r="A29" s="4"/>
    </row>
    <row r="30" ht="15.75" customHeight="1">
      <c r="A30" s="4"/>
    </row>
    <row r="31" ht="15.75" customHeight="1">
      <c r="A31" s="4"/>
    </row>
    <row r="32" ht="15.75" customHeight="1">
      <c r="A32" s="4"/>
    </row>
    <row r="33" ht="15.75" customHeight="1">
      <c r="A33" s="4"/>
    </row>
    <row r="34" ht="15.75" customHeight="1">
      <c r="A34" s="4"/>
    </row>
    <row r="35" ht="15.75" customHeight="1">
      <c r="A35" s="4"/>
    </row>
    <row r="36" ht="15.75" customHeight="1">
      <c r="A36" s="4"/>
    </row>
    <row r="37" ht="15.75" customHeight="1">
      <c r="A37" s="4"/>
    </row>
    <row r="38" ht="15.75" customHeight="1">
      <c r="A38" s="4"/>
    </row>
    <row r="39" ht="15.75" customHeight="1">
      <c r="A39" s="4"/>
    </row>
    <row r="40" ht="15.75" customHeight="1">
      <c r="A40" s="4"/>
    </row>
    <row r="41" ht="15.75" customHeight="1">
      <c r="A41" s="4"/>
    </row>
    <row r="42" ht="15.75" customHeight="1">
      <c r="A42" s="4"/>
    </row>
    <row r="43" ht="15.75" customHeight="1">
      <c r="A43" s="4"/>
    </row>
    <row r="44" ht="15.75" customHeight="1">
      <c r="A44" s="4"/>
    </row>
    <row r="45" ht="15.75" customHeight="1">
      <c r="A45" s="4"/>
    </row>
    <row r="46" ht="15.75" customHeight="1">
      <c r="A46" s="4"/>
    </row>
    <row r="47" ht="15.75" customHeight="1">
      <c r="A47" s="4"/>
    </row>
    <row r="48" ht="15.75" customHeight="1">
      <c r="A48" s="4"/>
    </row>
    <row r="49" ht="15.75" customHeight="1">
      <c r="A49" s="4"/>
    </row>
    <row r="50" ht="15.75" customHeight="1">
      <c r="A50" s="4"/>
    </row>
    <row r="51" ht="15.75" customHeight="1">
      <c r="A51" s="4"/>
    </row>
    <row r="52" ht="15.75" customHeight="1">
      <c r="A52" s="4"/>
    </row>
    <row r="53" ht="15.75" customHeight="1">
      <c r="A53" s="4"/>
    </row>
    <row r="54" ht="15.75" customHeight="1">
      <c r="A54" s="4"/>
    </row>
    <row r="55" ht="15.75" customHeight="1">
      <c r="A55" s="4"/>
    </row>
    <row r="56" ht="15.75" customHeight="1">
      <c r="A56" s="4"/>
    </row>
    <row r="57" ht="15.75" customHeight="1">
      <c r="A57" s="4"/>
    </row>
    <row r="58" ht="15.75" customHeight="1">
      <c r="A58" s="4"/>
    </row>
    <row r="59" ht="15.75" customHeight="1">
      <c r="A59" s="4"/>
    </row>
    <row r="60" ht="15.75" customHeight="1">
      <c r="A60" s="4"/>
    </row>
    <row r="61" ht="15.75" customHeight="1">
      <c r="A61" s="4"/>
    </row>
    <row r="62" ht="15.75" customHeight="1">
      <c r="A62" s="4"/>
    </row>
    <row r="63" ht="15.75" customHeight="1">
      <c r="A63" s="4"/>
    </row>
    <row r="64" ht="15.75" customHeight="1">
      <c r="A64" s="4"/>
    </row>
    <row r="65" ht="15.75" customHeight="1">
      <c r="A65" s="4"/>
    </row>
    <row r="66" ht="15.75" customHeight="1">
      <c r="A66" s="4"/>
    </row>
    <row r="67" ht="15.75" customHeight="1">
      <c r="A67" s="4"/>
    </row>
    <row r="68" ht="15.75" customHeight="1">
      <c r="A68" s="4"/>
    </row>
    <row r="69" ht="15.75" customHeight="1">
      <c r="A69" s="4"/>
    </row>
    <row r="70" ht="15.75" customHeight="1">
      <c r="A70" s="4"/>
    </row>
    <row r="71" ht="15.75" customHeight="1">
      <c r="A71" s="4"/>
    </row>
    <row r="72" ht="15.75" customHeight="1">
      <c r="A72" s="4"/>
    </row>
    <row r="73" ht="15.75" customHeight="1">
      <c r="A73" s="4"/>
    </row>
    <row r="74" ht="15.75" customHeight="1">
      <c r="A74" s="4"/>
    </row>
    <row r="75" ht="15.75" customHeight="1">
      <c r="A75" s="4"/>
    </row>
    <row r="76" ht="15.75" customHeight="1">
      <c r="A76" s="4"/>
    </row>
    <row r="77" ht="15.75" customHeight="1">
      <c r="A77" s="4"/>
    </row>
    <row r="78" ht="15.75" customHeight="1">
      <c r="A78" s="4"/>
    </row>
    <row r="79" ht="15.75" customHeight="1">
      <c r="A79" s="4"/>
    </row>
    <row r="80" ht="15.75" customHeight="1">
      <c r="A80" s="4"/>
    </row>
    <row r="81" ht="15.75" customHeight="1">
      <c r="A81" s="4"/>
    </row>
    <row r="82" ht="15.75" customHeight="1">
      <c r="A82" s="4"/>
    </row>
    <row r="83" ht="15.75" customHeight="1">
      <c r="A83" s="4"/>
    </row>
    <row r="84" ht="15.75" customHeight="1">
      <c r="A84" s="4"/>
    </row>
    <row r="85" ht="15.75" customHeight="1">
      <c r="A85" s="4"/>
    </row>
    <row r="86" ht="15.75" customHeight="1">
      <c r="A86" s="4"/>
    </row>
    <row r="87" ht="15.75" customHeight="1">
      <c r="A87" s="4"/>
    </row>
    <row r="88" ht="15.75" customHeight="1">
      <c r="A88" s="4"/>
    </row>
    <row r="89" ht="15.75" customHeight="1">
      <c r="A89" s="4"/>
    </row>
    <row r="90" ht="15.75" customHeight="1">
      <c r="A90" s="4"/>
    </row>
    <row r="91" ht="15.75" customHeight="1">
      <c r="A91" s="4"/>
    </row>
    <row r="92" ht="15.75" customHeight="1">
      <c r="A92" s="4"/>
    </row>
    <row r="93" ht="15.75" customHeight="1">
      <c r="A93" s="4"/>
    </row>
    <row r="94" ht="15.75" customHeight="1">
      <c r="A94" s="4"/>
    </row>
    <row r="95" ht="15.75" customHeight="1">
      <c r="A95" s="4"/>
    </row>
    <row r="96" ht="15.75" customHeight="1">
      <c r="A96" s="4"/>
    </row>
    <row r="97" ht="15.75" customHeight="1">
      <c r="A97" s="4"/>
    </row>
    <row r="98" ht="15.75" customHeight="1">
      <c r="A98" s="4"/>
    </row>
    <row r="99" ht="15.75" customHeight="1">
      <c r="A99" s="4"/>
    </row>
    <row r="100" ht="15.75" customHeight="1">
      <c r="A100" s="4"/>
    </row>
    <row r="101" ht="15.75" customHeight="1">
      <c r="A101" s="4"/>
    </row>
    <row r="102" ht="15.75" customHeight="1">
      <c r="A102" s="4"/>
    </row>
    <row r="103" ht="15.75" customHeight="1">
      <c r="A103" s="4"/>
    </row>
    <row r="104" ht="15.75" customHeight="1">
      <c r="A104" s="4"/>
    </row>
    <row r="105" ht="15.75" customHeight="1">
      <c r="A105" s="4"/>
    </row>
    <row r="106" ht="15.75" customHeight="1">
      <c r="A106" s="4"/>
    </row>
    <row r="107" ht="15.75" customHeight="1">
      <c r="A107" s="4"/>
    </row>
    <row r="108" ht="15.75" customHeight="1">
      <c r="A108" s="4"/>
    </row>
    <row r="109" ht="15.75" customHeight="1">
      <c r="A109" s="4"/>
    </row>
    <row r="110" ht="15.75" customHeight="1">
      <c r="A110" s="4"/>
    </row>
    <row r="111" ht="15.75" customHeight="1">
      <c r="A111" s="4"/>
    </row>
    <row r="112" ht="15.75" customHeight="1">
      <c r="A112" s="4"/>
    </row>
    <row r="113" ht="15.75" customHeight="1">
      <c r="A113" s="4"/>
    </row>
    <row r="114" ht="15.75" customHeight="1">
      <c r="A114" s="4"/>
    </row>
    <row r="115" ht="15.75" customHeight="1">
      <c r="A115" s="4"/>
    </row>
    <row r="116" ht="15.75" customHeight="1">
      <c r="A116" s="4"/>
    </row>
    <row r="117" ht="15.75" customHeight="1">
      <c r="A117" s="4"/>
    </row>
    <row r="118" ht="15.75" customHeight="1">
      <c r="A118" s="4"/>
    </row>
    <row r="119" ht="15.75" customHeight="1">
      <c r="A119" s="4"/>
    </row>
    <row r="120" ht="15.75" customHeight="1">
      <c r="A120" s="4"/>
    </row>
    <row r="121" ht="15.75" customHeight="1">
      <c r="A121" s="4"/>
    </row>
    <row r="122" ht="15.75" customHeight="1">
      <c r="A122" s="4"/>
    </row>
    <row r="123" ht="15.75" customHeight="1">
      <c r="A123" s="4"/>
    </row>
    <row r="124" ht="15.75" customHeight="1">
      <c r="A124" s="4"/>
    </row>
    <row r="125" ht="15.75" customHeight="1">
      <c r="A125" s="4"/>
    </row>
    <row r="126" ht="15.75" customHeight="1">
      <c r="A126" s="4"/>
    </row>
    <row r="127" ht="15.75" customHeight="1">
      <c r="A127" s="4"/>
    </row>
    <row r="128" ht="15.75" customHeight="1">
      <c r="A128" s="4"/>
    </row>
    <row r="129" ht="15.75" customHeight="1">
      <c r="A129" s="4"/>
    </row>
    <row r="130" ht="15.75" customHeight="1">
      <c r="A130" s="4"/>
    </row>
    <row r="131" ht="15.75" customHeight="1">
      <c r="A131" s="4"/>
    </row>
    <row r="132" ht="15.75" customHeight="1">
      <c r="A132" s="4"/>
    </row>
    <row r="133" ht="15.75" customHeight="1">
      <c r="A133" s="4"/>
    </row>
    <row r="134" ht="15.75" customHeight="1">
      <c r="A134" s="4"/>
    </row>
    <row r="135" ht="15.75" customHeight="1">
      <c r="A135" s="4"/>
    </row>
    <row r="136" ht="15.75" customHeight="1">
      <c r="A136" s="4"/>
    </row>
    <row r="137" ht="15.75" customHeight="1">
      <c r="A137" s="4"/>
    </row>
    <row r="138" ht="15.75" customHeight="1">
      <c r="A138" s="4"/>
    </row>
    <row r="139" ht="15.75" customHeight="1">
      <c r="A139" s="4"/>
    </row>
    <row r="140" ht="15.75" customHeight="1">
      <c r="A140" s="4"/>
    </row>
    <row r="141" ht="15.75" customHeight="1">
      <c r="A141" s="4"/>
    </row>
    <row r="142" ht="15.75" customHeight="1">
      <c r="A142" s="4"/>
    </row>
    <row r="143" ht="15.75" customHeight="1">
      <c r="A143" s="4"/>
    </row>
    <row r="144" ht="15.75" customHeight="1">
      <c r="A144" s="4"/>
    </row>
    <row r="145" ht="15.75" customHeight="1">
      <c r="A145" s="4"/>
    </row>
    <row r="146" ht="15.75" customHeight="1">
      <c r="A146" s="4"/>
    </row>
    <row r="147" ht="15.75" customHeight="1">
      <c r="A147" s="4"/>
    </row>
    <row r="148" ht="15.75" customHeight="1">
      <c r="A148" s="4"/>
    </row>
    <row r="149" ht="15.75" customHeight="1">
      <c r="A149" s="4"/>
    </row>
    <row r="150" ht="15.75" customHeight="1">
      <c r="A150" s="4"/>
    </row>
    <row r="151" ht="15.75" customHeight="1">
      <c r="A151" s="4"/>
    </row>
    <row r="152" ht="15.75" customHeight="1">
      <c r="A152" s="4"/>
    </row>
    <row r="153" ht="15.75" customHeight="1">
      <c r="A153" s="4"/>
    </row>
    <row r="154" ht="15.75" customHeight="1">
      <c r="A154" s="4"/>
    </row>
    <row r="155" ht="15.75" customHeight="1">
      <c r="A155" s="4"/>
    </row>
    <row r="156" ht="15.75" customHeight="1">
      <c r="A156" s="4"/>
    </row>
    <row r="157" ht="15.75" customHeight="1">
      <c r="A157" s="4"/>
    </row>
    <row r="158" ht="15.75" customHeight="1">
      <c r="A158" s="4"/>
    </row>
    <row r="159" ht="15.75" customHeight="1">
      <c r="A159" s="4"/>
    </row>
    <row r="160" ht="15.75" customHeight="1">
      <c r="A160" s="4"/>
    </row>
    <row r="161" ht="15.75" customHeight="1">
      <c r="A161" s="4"/>
    </row>
    <row r="162" ht="15.75" customHeight="1">
      <c r="A162" s="4"/>
    </row>
    <row r="163" ht="15.75" customHeight="1">
      <c r="A163" s="4"/>
    </row>
    <row r="164" ht="15.75" customHeight="1">
      <c r="A164" s="4"/>
    </row>
    <row r="165" ht="15.75" customHeight="1">
      <c r="A165" s="4"/>
    </row>
    <row r="166" ht="15.75" customHeight="1">
      <c r="A166" s="4"/>
    </row>
    <row r="167" ht="15.75" customHeight="1">
      <c r="A167" s="4"/>
    </row>
    <row r="168" ht="15.75" customHeight="1">
      <c r="A168" s="4"/>
    </row>
    <row r="169" ht="15.75" customHeight="1">
      <c r="A169" s="4"/>
    </row>
    <row r="170" ht="15.75" customHeight="1">
      <c r="A170" s="4"/>
    </row>
    <row r="171" ht="15.75" customHeight="1">
      <c r="A171" s="4"/>
    </row>
    <row r="172" ht="15.75" customHeight="1">
      <c r="A172" s="4"/>
    </row>
    <row r="173" ht="15.75" customHeight="1">
      <c r="A173" s="4"/>
    </row>
    <row r="174" ht="15.75" customHeight="1">
      <c r="A174" s="4"/>
    </row>
    <row r="175" ht="15.75" customHeight="1">
      <c r="A175" s="4"/>
    </row>
    <row r="176" ht="15.75" customHeight="1">
      <c r="A176" s="4"/>
    </row>
    <row r="177" ht="15.75" customHeight="1">
      <c r="A177" s="4"/>
    </row>
    <row r="178" ht="15.75" customHeight="1">
      <c r="A178" s="4"/>
    </row>
    <row r="179" ht="15.75" customHeight="1">
      <c r="A179" s="4"/>
    </row>
    <row r="180" ht="15.75" customHeight="1">
      <c r="A180" s="4"/>
    </row>
    <row r="181" ht="15.75" customHeight="1">
      <c r="A181" s="4"/>
    </row>
    <row r="182" ht="15.75" customHeight="1">
      <c r="A182" s="4"/>
    </row>
    <row r="183" ht="15.75" customHeight="1">
      <c r="A183" s="4"/>
    </row>
    <row r="184" ht="15.75" customHeight="1">
      <c r="A184" s="4"/>
    </row>
    <row r="185" ht="15.75" customHeight="1">
      <c r="A185" s="4"/>
    </row>
    <row r="186" ht="15.75" customHeight="1">
      <c r="A186" s="4"/>
    </row>
    <row r="187" ht="15.75" customHeight="1">
      <c r="A187" s="4"/>
    </row>
    <row r="188" ht="15.75" customHeight="1">
      <c r="A188" s="4"/>
    </row>
    <row r="189" ht="15.75" customHeight="1">
      <c r="A189" s="4"/>
    </row>
    <row r="190" ht="15.75" customHeight="1">
      <c r="A190" s="4"/>
    </row>
    <row r="191" ht="15.75" customHeight="1">
      <c r="A191" s="4"/>
    </row>
    <row r="192" ht="15.75" customHeight="1">
      <c r="A192" s="4"/>
    </row>
    <row r="193" ht="15.75" customHeight="1">
      <c r="A193" s="4"/>
    </row>
    <row r="194" ht="15.75" customHeight="1">
      <c r="A194" s="4"/>
    </row>
    <row r="195" ht="15.75" customHeight="1">
      <c r="A195" s="4"/>
    </row>
    <row r="196" ht="15.75" customHeight="1">
      <c r="A196" s="4"/>
    </row>
    <row r="197" ht="15.75" customHeight="1">
      <c r="A197" s="4"/>
    </row>
    <row r="198" ht="15.75" customHeight="1">
      <c r="A198" s="4"/>
    </row>
    <row r="199" ht="15.75" customHeight="1">
      <c r="A199" s="4"/>
    </row>
    <row r="200" ht="15.75" customHeight="1">
      <c r="A200" s="4"/>
    </row>
    <row r="201" ht="15.75" customHeight="1">
      <c r="A201" s="4"/>
    </row>
    <row r="202" ht="15.75" customHeight="1">
      <c r="A202" s="4"/>
    </row>
    <row r="203" ht="15.75" customHeight="1">
      <c r="A203" s="4"/>
    </row>
    <row r="204" ht="15.75" customHeight="1">
      <c r="A204" s="4"/>
    </row>
    <row r="205" ht="15.75" customHeight="1">
      <c r="A205" s="4"/>
    </row>
    <row r="206" ht="15.75" customHeight="1">
      <c r="A206" s="4"/>
    </row>
    <row r="207" ht="15.75" customHeight="1">
      <c r="A207" s="4"/>
    </row>
    <row r="208" ht="15.75" customHeight="1">
      <c r="A208" s="4"/>
    </row>
    <row r="209" ht="15.75" customHeight="1">
      <c r="A209" s="4"/>
    </row>
    <row r="210" ht="15.75" customHeight="1">
      <c r="A210" s="4"/>
    </row>
    <row r="211" ht="15.75" customHeight="1">
      <c r="A211" s="4"/>
    </row>
    <row r="212" ht="15.75" customHeight="1">
      <c r="A212" s="4"/>
    </row>
    <row r="213" ht="15.75" customHeight="1">
      <c r="A213" s="4"/>
    </row>
    <row r="214" ht="15.75" customHeight="1">
      <c r="A214" s="4"/>
    </row>
    <row r="215" ht="15.75" customHeight="1">
      <c r="A215" s="4"/>
    </row>
    <row r="216" ht="15.75" customHeight="1">
      <c r="A216" s="4"/>
    </row>
    <row r="217" ht="15.75" customHeight="1">
      <c r="A217" s="4"/>
    </row>
    <row r="218" ht="15.75" customHeight="1">
      <c r="A218" s="4"/>
    </row>
    <row r="219" ht="15.75" customHeight="1">
      <c r="A219" s="4"/>
    </row>
    <row r="220" ht="15.75" customHeight="1">
      <c r="A220" s="4"/>
    </row>
    <row r="221" ht="15.75" customHeight="1">
      <c r="A221" s="4"/>
    </row>
    <row r="222" ht="15.75" customHeight="1">
      <c r="A222" s="4"/>
    </row>
    <row r="223" ht="15.75" customHeight="1">
      <c r="A223" s="4"/>
    </row>
    <row r="224" ht="15.75" customHeight="1">
      <c r="A224" s="4"/>
    </row>
    <row r="225" ht="15.75" customHeight="1">
      <c r="A225" s="4"/>
    </row>
    <row r="226" ht="15.75" customHeight="1">
      <c r="A226" s="4"/>
    </row>
    <row r="227" ht="15.75" customHeight="1">
      <c r="A227" s="4"/>
    </row>
    <row r="228" ht="15.75" customHeight="1">
      <c r="A228" s="4"/>
    </row>
    <row r="229" ht="15.75" customHeight="1">
      <c r="A229" s="4"/>
    </row>
    <row r="230" ht="15.75" customHeight="1">
      <c r="A230" s="4"/>
    </row>
    <row r="231" ht="15.75" customHeight="1">
      <c r="A231" s="4"/>
    </row>
    <row r="232" ht="15.75" customHeight="1">
      <c r="A232" s="4"/>
    </row>
    <row r="233" ht="15.75" customHeight="1">
      <c r="A233" s="4"/>
    </row>
    <row r="234" ht="15.75" customHeight="1">
      <c r="A234" s="4"/>
    </row>
    <row r="235" ht="15.75" customHeight="1">
      <c r="A235" s="4"/>
    </row>
    <row r="236" ht="15.75" customHeight="1">
      <c r="A236" s="4"/>
    </row>
    <row r="237" ht="15.75" customHeight="1">
      <c r="A237" s="4"/>
    </row>
    <row r="238" ht="15.75" customHeight="1">
      <c r="A238" s="4"/>
    </row>
    <row r="239" ht="15.75" customHeight="1">
      <c r="A239" s="4"/>
    </row>
    <row r="240" ht="15.75" customHeight="1">
      <c r="A240" s="4"/>
    </row>
    <row r="241" ht="15.75" customHeight="1">
      <c r="A241" s="4"/>
    </row>
    <row r="242" ht="15.75" customHeight="1">
      <c r="A242" s="4"/>
    </row>
    <row r="243" ht="15.75" customHeight="1">
      <c r="A243" s="4"/>
    </row>
    <row r="244" ht="15.75" customHeight="1">
      <c r="A244" s="4"/>
    </row>
    <row r="245" ht="15.75" customHeight="1">
      <c r="A245" s="4"/>
    </row>
    <row r="246" ht="15.75" customHeight="1">
      <c r="A246" s="4"/>
    </row>
    <row r="247" ht="15.75" customHeight="1">
      <c r="A247" s="4"/>
    </row>
    <row r="248" ht="15.75" customHeight="1">
      <c r="A248" s="4"/>
    </row>
    <row r="249" ht="15.75" customHeight="1">
      <c r="A249" s="4"/>
    </row>
    <row r="250" ht="15.75" customHeight="1">
      <c r="A250" s="4"/>
    </row>
    <row r="251" ht="15.75" customHeight="1">
      <c r="A251" s="4"/>
    </row>
    <row r="252" ht="15.75" customHeight="1">
      <c r="A252" s="4"/>
    </row>
    <row r="253" ht="15.75" customHeight="1">
      <c r="A253" s="4"/>
    </row>
    <row r="254" ht="15.75" customHeight="1">
      <c r="A254" s="4"/>
    </row>
    <row r="255" ht="15.75" customHeight="1">
      <c r="A255" s="4"/>
    </row>
    <row r="256" ht="15.75" customHeight="1">
      <c r="A256" s="4"/>
    </row>
    <row r="257" ht="15.75" customHeight="1">
      <c r="A257" s="4"/>
    </row>
    <row r="258" ht="15.75" customHeight="1">
      <c r="A258" s="4"/>
    </row>
    <row r="259" ht="15.75" customHeight="1">
      <c r="A259" s="4"/>
    </row>
    <row r="260" ht="15.75" customHeight="1">
      <c r="A260" s="4"/>
    </row>
    <row r="261" ht="15.75" customHeight="1">
      <c r="A261" s="4"/>
    </row>
    <row r="262" ht="15.75" customHeight="1">
      <c r="A262" s="4"/>
    </row>
    <row r="263" ht="15.75" customHeight="1">
      <c r="A263" s="4"/>
    </row>
    <row r="264" ht="15.75" customHeight="1">
      <c r="A264" s="4"/>
    </row>
    <row r="265" ht="15.75" customHeight="1">
      <c r="A265" s="4"/>
    </row>
    <row r="266" ht="15.75" customHeight="1">
      <c r="A266" s="4"/>
    </row>
    <row r="267" ht="15.75" customHeight="1">
      <c r="A267" s="4"/>
    </row>
    <row r="268" ht="15.75" customHeight="1">
      <c r="A268" s="4"/>
    </row>
    <row r="269" ht="15.75" customHeight="1">
      <c r="A269" s="4"/>
    </row>
    <row r="270" ht="15.75" customHeight="1">
      <c r="A270" s="4"/>
    </row>
    <row r="271" ht="15.75" customHeight="1">
      <c r="A271" s="4"/>
    </row>
    <row r="272" ht="15.75" customHeight="1">
      <c r="A272" s="4"/>
    </row>
    <row r="273" ht="15.75" customHeight="1">
      <c r="A273" s="4"/>
    </row>
    <row r="274" ht="15.75" customHeight="1">
      <c r="A274" s="4"/>
    </row>
    <row r="275" ht="15.75" customHeight="1">
      <c r="A275" s="4"/>
    </row>
    <row r="276" ht="15.75" customHeight="1">
      <c r="A276" s="4"/>
    </row>
    <row r="277" ht="15.75" customHeight="1">
      <c r="A277" s="4"/>
    </row>
    <row r="278" ht="15.75" customHeight="1">
      <c r="A278" s="4"/>
    </row>
    <row r="279" ht="15.75" customHeight="1">
      <c r="A279" s="4"/>
    </row>
    <row r="280" ht="15.75" customHeight="1">
      <c r="A280" s="4"/>
    </row>
    <row r="281" ht="15.75" customHeight="1">
      <c r="A281" s="4"/>
    </row>
    <row r="282" ht="15.75" customHeight="1">
      <c r="A282" s="4"/>
    </row>
    <row r="283" ht="15.75" customHeight="1">
      <c r="A283" s="4"/>
    </row>
    <row r="284" ht="15.75" customHeight="1">
      <c r="A284" s="4"/>
    </row>
    <row r="285" ht="15.75" customHeight="1">
      <c r="A285" s="4"/>
    </row>
    <row r="286" ht="15.75" customHeight="1">
      <c r="A286" s="4"/>
    </row>
    <row r="287" ht="15.75" customHeight="1">
      <c r="A287" s="4"/>
    </row>
    <row r="288" ht="15.75" customHeight="1">
      <c r="A288" s="4"/>
    </row>
    <row r="289" ht="15.75" customHeight="1">
      <c r="A289" s="4"/>
    </row>
    <row r="290" ht="15.75" customHeight="1">
      <c r="A290" s="4"/>
    </row>
    <row r="291" ht="15.75" customHeight="1">
      <c r="A291" s="4"/>
    </row>
    <row r="292" ht="15.75" customHeight="1">
      <c r="A292" s="4"/>
    </row>
    <row r="293" ht="15.75" customHeight="1">
      <c r="A293" s="4"/>
    </row>
    <row r="294" ht="15.75" customHeight="1">
      <c r="A294" s="4"/>
    </row>
    <row r="295" ht="15.75" customHeight="1">
      <c r="A295" s="4"/>
    </row>
    <row r="296" ht="15.75" customHeight="1">
      <c r="A296" s="4"/>
    </row>
    <row r="297" ht="15.75" customHeight="1">
      <c r="A297" s="4"/>
    </row>
    <row r="298" ht="15.75" customHeight="1">
      <c r="A298" s="4"/>
    </row>
    <row r="299" ht="15.75" customHeight="1">
      <c r="A299" s="4"/>
    </row>
    <row r="300" ht="15.75" customHeight="1">
      <c r="A300" s="4"/>
    </row>
    <row r="301" ht="15.75" customHeight="1">
      <c r="A301" s="4"/>
    </row>
    <row r="302" ht="15.75" customHeight="1">
      <c r="A302" s="4"/>
    </row>
    <row r="303" ht="15.75" customHeight="1">
      <c r="A303" s="4"/>
    </row>
    <row r="304" ht="15.75" customHeight="1">
      <c r="A304" s="4"/>
    </row>
    <row r="305" ht="15.75" customHeight="1">
      <c r="A305" s="4"/>
    </row>
    <row r="306" ht="15.75" customHeight="1">
      <c r="A306" s="4"/>
    </row>
    <row r="307" ht="15.75" customHeight="1">
      <c r="A307" s="4"/>
    </row>
    <row r="308" ht="15.75" customHeight="1">
      <c r="A308" s="4"/>
    </row>
    <row r="309" ht="15.75" customHeight="1">
      <c r="A309" s="4"/>
    </row>
    <row r="310" ht="15.75" customHeight="1">
      <c r="A310" s="4"/>
    </row>
    <row r="311" ht="15.75" customHeight="1">
      <c r="A311" s="4"/>
    </row>
    <row r="312" ht="15.75" customHeight="1">
      <c r="A312" s="4"/>
    </row>
    <row r="313" ht="15.75" customHeight="1">
      <c r="A313" s="4"/>
    </row>
    <row r="314" ht="15.75" customHeight="1">
      <c r="A314" s="4"/>
    </row>
    <row r="315" ht="15.75" customHeight="1">
      <c r="A315" s="4"/>
    </row>
    <row r="316" ht="15.75" customHeight="1">
      <c r="A316" s="4"/>
    </row>
    <row r="317" ht="15.75" customHeight="1">
      <c r="A317" s="4"/>
    </row>
    <row r="318" ht="15.75" customHeight="1">
      <c r="A318" s="4"/>
    </row>
    <row r="319" ht="15.75" customHeight="1">
      <c r="A319" s="4"/>
    </row>
    <row r="320" ht="15.75" customHeight="1">
      <c r="A320" s="4"/>
    </row>
    <row r="321" ht="15.75" customHeight="1">
      <c r="A321" s="4"/>
    </row>
    <row r="322" ht="15.75" customHeight="1">
      <c r="A322" s="4"/>
    </row>
    <row r="323" ht="15.75" customHeight="1">
      <c r="A323" s="4"/>
    </row>
    <row r="324" ht="15.75" customHeight="1">
      <c r="A324" s="4"/>
    </row>
    <row r="325" ht="15.75" customHeight="1">
      <c r="A325" s="4"/>
    </row>
    <row r="326" ht="15.75" customHeight="1">
      <c r="A326" s="4"/>
    </row>
    <row r="327" ht="15.75" customHeight="1">
      <c r="A327" s="4"/>
    </row>
    <row r="328" ht="15.75" customHeight="1">
      <c r="A328" s="4"/>
    </row>
    <row r="329" ht="15.75" customHeight="1">
      <c r="A329" s="4"/>
    </row>
    <row r="330" ht="15.75" customHeight="1">
      <c r="A330" s="4"/>
    </row>
    <row r="331" ht="15.75" customHeight="1">
      <c r="A331" s="4"/>
    </row>
    <row r="332" ht="15.75" customHeight="1">
      <c r="A332" s="4"/>
    </row>
    <row r="333" ht="15.75" customHeight="1">
      <c r="A333" s="4"/>
    </row>
    <row r="334" ht="15.75" customHeight="1">
      <c r="A334" s="4"/>
    </row>
    <row r="335" ht="15.75" customHeight="1">
      <c r="A335" s="4"/>
    </row>
    <row r="336" ht="15.75" customHeight="1">
      <c r="A336" s="4"/>
    </row>
    <row r="337" ht="15.75" customHeight="1">
      <c r="A337" s="4"/>
    </row>
    <row r="338" ht="15.75" customHeight="1">
      <c r="A338" s="4"/>
    </row>
    <row r="339" ht="15.75" customHeight="1">
      <c r="A339" s="4"/>
    </row>
    <row r="340" ht="15.75" customHeight="1">
      <c r="A340" s="4"/>
    </row>
    <row r="341" ht="15.75" customHeight="1">
      <c r="A341" s="4"/>
    </row>
    <row r="342" ht="15.75" customHeight="1">
      <c r="A342" s="4"/>
    </row>
    <row r="343" ht="15.75" customHeight="1">
      <c r="A343" s="4"/>
    </row>
    <row r="344" ht="15.75" customHeight="1">
      <c r="A344" s="4"/>
    </row>
    <row r="345" ht="15.75" customHeight="1">
      <c r="A345" s="4"/>
    </row>
    <row r="346" ht="15.75" customHeight="1">
      <c r="A346" s="4"/>
    </row>
    <row r="347" ht="15.75" customHeight="1">
      <c r="A347" s="4"/>
    </row>
    <row r="348" ht="15.75" customHeight="1">
      <c r="A348" s="4"/>
    </row>
    <row r="349" ht="15.75" customHeight="1">
      <c r="A349" s="4"/>
    </row>
    <row r="350" ht="15.75" customHeight="1">
      <c r="A350" s="4"/>
    </row>
    <row r="351" ht="15.75" customHeight="1">
      <c r="A351" s="4"/>
    </row>
    <row r="352" ht="15.75" customHeight="1">
      <c r="A352" s="4"/>
    </row>
    <row r="353" ht="15.75" customHeight="1">
      <c r="A353" s="4"/>
    </row>
    <row r="354" ht="15.75" customHeight="1">
      <c r="A354" s="4"/>
    </row>
    <row r="355" ht="15.75" customHeight="1">
      <c r="A355" s="4"/>
    </row>
    <row r="356" ht="15.75" customHeight="1">
      <c r="A356" s="4"/>
    </row>
    <row r="357" ht="15.75" customHeight="1">
      <c r="A357" s="4"/>
    </row>
    <row r="358" ht="15.75" customHeight="1">
      <c r="A358" s="4"/>
    </row>
    <row r="359" ht="15.75" customHeight="1">
      <c r="A359" s="4"/>
    </row>
    <row r="360" ht="15.75" customHeight="1">
      <c r="A360" s="4"/>
    </row>
    <row r="361" ht="15.75" customHeight="1">
      <c r="A361" s="4"/>
    </row>
    <row r="362" ht="15.75" customHeight="1">
      <c r="A362" s="4"/>
    </row>
    <row r="363" ht="15.75" customHeight="1">
      <c r="A363" s="4"/>
    </row>
    <row r="364" ht="15.75" customHeight="1">
      <c r="A364" s="4"/>
    </row>
    <row r="365" ht="15.75" customHeight="1">
      <c r="A365" s="4"/>
    </row>
    <row r="366" ht="15.75" customHeight="1">
      <c r="A366" s="4"/>
    </row>
    <row r="367" ht="15.75" customHeight="1">
      <c r="A367" s="4"/>
    </row>
    <row r="368" ht="15.75" customHeight="1">
      <c r="A368" s="4"/>
    </row>
    <row r="369" ht="15.75" customHeight="1">
      <c r="A369" s="4"/>
    </row>
    <row r="370" ht="15.75" customHeight="1">
      <c r="A370" s="4"/>
    </row>
    <row r="371" ht="15.75" customHeight="1">
      <c r="A371" s="4"/>
    </row>
    <row r="372" ht="15.75" customHeight="1">
      <c r="A372" s="4"/>
    </row>
    <row r="373" ht="15.75" customHeight="1">
      <c r="A373" s="4"/>
    </row>
    <row r="374" ht="15.75" customHeight="1">
      <c r="A374" s="4"/>
    </row>
    <row r="375" ht="15.75" customHeight="1">
      <c r="A375" s="4"/>
    </row>
    <row r="376" ht="15.75" customHeight="1">
      <c r="A376" s="4"/>
    </row>
    <row r="377" ht="15.75" customHeight="1">
      <c r="A377" s="4"/>
    </row>
    <row r="378" ht="15.75" customHeight="1">
      <c r="A378" s="4"/>
    </row>
    <row r="379" ht="15.75" customHeight="1">
      <c r="A379" s="4"/>
    </row>
    <row r="380" ht="15.75" customHeight="1">
      <c r="A380" s="4"/>
    </row>
    <row r="381" ht="15.75" customHeight="1">
      <c r="A381" s="4"/>
    </row>
    <row r="382" ht="15.75" customHeight="1">
      <c r="A382" s="4"/>
    </row>
    <row r="383" ht="15.75" customHeight="1">
      <c r="A383" s="4"/>
    </row>
    <row r="384" ht="15.75" customHeight="1">
      <c r="A384" s="4"/>
    </row>
    <row r="385" ht="15.75" customHeight="1">
      <c r="A385" s="4"/>
    </row>
    <row r="386" ht="15.75" customHeight="1">
      <c r="A386" s="4"/>
    </row>
    <row r="387" ht="15.75" customHeight="1">
      <c r="A387" s="4"/>
    </row>
    <row r="388" ht="15.75" customHeight="1">
      <c r="A388" s="4"/>
    </row>
    <row r="389" ht="15.75" customHeight="1">
      <c r="A389" s="4"/>
    </row>
    <row r="390" ht="15.75" customHeight="1">
      <c r="A390" s="4"/>
    </row>
    <row r="391" ht="15.75" customHeight="1">
      <c r="A391" s="4"/>
    </row>
    <row r="392" ht="15.75" customHeight="1">
      <c r="A392" s="4"/>
    </row>
    <row r="393" ht="15.75" customHeight="1">
      <c r="A393" s="4"/>
    </row>
    <row r="394" ht="15.75" customHeight="1">
      <c r="A394" s="4"/>
    </row>
    <row r="395" ht="15.75" customHeight="1">
      <c r="A395" s="4"/>
    </row>
    <row r="396" ht="15.75" customHeight="1">
      <c r="A396" s="4"/>
    </row>
    <row r="397" ht="15.75" customHeight="1">
      <c r="A397" s="4"/>
    </row>
    <row r="398" ht="15.75" customHeight="1">
      <c r="A398" s="4"/>
    </row>
    <row r="399" ht="15.75" customHeight="1">
      <c r="A399" s="4"/>
    </row>
    <row r="400" ht="15.75" customHeight="1">
      <c r="A400" s="4"/>
    </row>
    <row r="401" ht="15.75" customHeight="1">
      <c r="A401" s="4"/>
    </row>
    <row r="402" ht="15.75" customHeight="1">
      <c r="A402" s="4"/>
    </row>
    <row r="403" ht="15.75" customHeight="1">
      <c r="A403" s="4"/>
    </row>
    <row r="404" ht="15.75" customHeight="1">
      <c r="A404" s="4"/>
    </row>
    <row r="405" ht="15.75" customHeight="1">
      <c r="A405" s="4"/>
    </row>
    <row r="406" ht="15.75" customHeight="1">
      <c r="A406" s="4"/>
    </row>
    <row r="407" ht="15.75" customHeight="1">
      <c r="A407" s="4"/>
    </row>
    <row r="408" ht="15.75" customHeight="1">
      <c r="A408" s="4"/>
    </row>
    <row r="409" ht="15.75" customHeight="1">
      <c r="A409" s="4"/>
    </row>
    <row r="410" ht="15.75" customHeight="1">
      <c r="A410" s="4"/>
    </row>
    <row r="411" ht="15.75" customHeight="1">
      <c r="A411" s="4"/>
    </row>
    <row r="412" ht="15.75" customHeight="1">
      <c r="A412" s="4"/>
    </row>
    <row r="413" ht="15.75" customHeight="1">
      <c r="A413" s="4"/>
    </row>
    <row r="414" ht="15.75" customHeight="1">
      <c r="A414" s="4"/>
    </row>
    <row r="415" ht="15.75" customHeight="1">
      <c r="A415" s="4"/>
    </row>
    <row r="416" ht="15.75" customHeight="1">
      <c r="A416" s="4"/>
    </row>
    <row r="417" ht="15.75" customHeight="1">
      <c r="A417" s="4"/>
    </row>
    <row r="418" ht="15.75" customHeight="1">
      <c r="A418" s="4"/>
    </row>
    <row r="419" ht="15.75" customHeight="1">
      <c r="A419" s="4"/>
    </row>
    <row r="420" ht="15.75" customHeight="1">
      <c r="A420" s="4"/>
    </row>
    <row r="421" ht="15.75" customHeight="1">
      <c r="A421" s="4"/>
    </row>
    <row r="422" ht="15.75" customHeight="1">
      <c r="A422" s="4"/>
    </row>
    <row r="423" ht="15.75" customHeight="1">
      <c r="A423" s="4"/>
    </row>
    <row r="424" ht="15.75" customHeight="1">
      <c r="A424" s="4"/>
    </row>
    <row r="425" ht="15.75" customHeight="1">
      <c r="A425" s="4"/>
    </row>
    <row r="426" ht="15.75" customHeight="1">
      <c r="A426" s="4"/>
    </row>
    <row r="427" ht="15.75" customHeight="1">
      <c r="A427" s="4"/>
    </row>
    <row r="428" ht="15.75" customHeight="1">
      <c r="A428" s="4"/>
    </row>
    <row r="429" ht="15.75" customHeight="1">
      <c r="A429" s="4"/>
    </row>
    <row r="430" ht="15.75" customHeight="1">
      <c r="A430" s="4"/>
    </row>
    <row r="431" ht="15.75" customHeight="1">
      <c r="A431" s="4"/>
    </row>
    <row r="432" ht="15.75" customHeight="1">
      <c r="A432" s="4"/>
    </row>
    <row r="433" ht="15.75" customHeight="1">
      <c r="A433" s="4"/>
    </row>
    <row r="434" ht="15.75" customHeight="1">
      <c r="A434" s="4"/>
    </row>
    <row r="435" ht="15.75" customHeight="1">
      <c r="A435" s="4"/>
    </row>
    <row r="436" ht="15.75" customHeight="1">
      <c r="A436" s="4"/>
    </row>
    <row r="437" ht="15.75" customHeight="1">
      <c r="A437" s="4"/>
    </row>
    <row r="438" ht="15.75" customHeight="1">
      <c r="A438" s="4"/>
    </row>
    <row r="439" ht="15.75" customHeight="1">
      <c r="A439" s="4"/>
    </row>
    <row r="440" ht="15.75" customHeight="1">
      <c r="A440" s="4"/>
    </row>
    <row r="441" ht="15.75" customHeight="1">
      <c r="A441" s="4"/>
    </row>
    <row r="442" ht="15.75" customHeight="1">
      <c r="A442" s="4"/>
    </row>
    <row r="443" ht="15.75" customHeight="1">
      <c r="A443" s="4"/>
    </row>
    <row r="444" ht="15.75" customHeight="1">
      <c r="A444" s="4"/>
    </row>
    <row r="445" ht="15.75" customHeight="1">
      <c r="A445" s="4"/>
    </row>
    <row r="446" ht="15.75" customHeight="1">
      <c r="A446" s="4"/>
    </row>
    <row r="447" ht="15.75" customHeight="1">
      <c r="A447" s="4"/>
    </row>
    <row r="448" ht="15.75" customHeight="1">
      <c r="A448" s="4"/>
    </row>
    <row r="449" ht="15.75" customHeight="1">
      <c r="A449" s="4"/>
    </row>
    <row r="450" ht="15.75" customHeight="1">
      <c r="A450" s="4"/>
    </row>
    <row r="451" ht="15.75" customHeight="1">
      <c r="A451" s="4"/>
    </row>
    <row r="452" ht="15.75" customHeight="1">
      <c r="A452" s="4"/>
    </row>
    <row r="453" ht="15.75" customHeight="1">
      <c r="A453" s="4"/>
    </row>
    <row r="454" ht="15.75" customHeight="1">
      <c r="A454" s="4"/>
    </row>
    <row r="455" ht="15.75" customHeight="1">
      <c r="A455" s="4"/>
    </row>
    <row r="456" ht="15.75" customHeight="1">
      <c r="A456" s="4"/>
    </row>
    <row r="457" ht="15.75" customHeight="1">
      <c r="A457" s="4"/>
    </row>
    <row r="458" ht="15.75" customHeight="1">
      <c r="A458" s="4"/>
    </row>
    <row r="459" ht="15.75" customHeight="1">
      <c r="A459" s="4"/>
    </row>
    <row r="460" ht="15.75" customHeight="1">
      <c r="A460" s="4"/>
    </row>
    <row r="461" ht="15.75" customHeight="1">
      <c r="A461" s="4"/>
    </row>
    <row r="462" ht="15.75" customHeight="1">
      <c r="A462" s="4"/>
    </row>
    <row r="463" ht="15.75" customHeight="1">
      <c r="A463" s="4"/>
    </row>
    <row r="464" ht="15.75" customHeight="1">
      <c r="A464" s="4"/>
    </row>
    <row r="465" ht="15.75" customHeight="1">
      <c r="A465" s="4"/>
    </row>
    <row r="466" ht="15.75" customHeight="1">
      <c r="A466" s="4"/>
    </row>
    <row r="467" ht="15.75" customHeight="1">
      <c r="A467" s="4"/>
    </row>
    <row r="468" ht="15.75" customHeight="1">
      <c r="A468" s="4"/>
    </row>
    <row r="469" ht="15.75" customHeight="1">
      <c r="A469" s="4"/>
    </row>
    <row r="470" ht="15.75" customHeight="1">
      <c r="A470" s="4"/>
    </row>
    <row r="471" ht="15.75" customHeight="1">
      <c r="A471" s="4"/>
    </row>
    <row r="472" ht="15.75" customHeight="1">
      <c r="A472" s="4"/>
    </row>
    <row r="473" ht="15.75" customHeight="1">
      <c r="A473" s="4"/>
    </row>
    <row r="474" ht="15.75" customHeight="1">
      <c r="A474" s="4"/>
    </row>
    <row r="475" ht="15.75" customHeight="1">
      <c r="A475" s="4"/>
    </row>
    <row r="476" ht="15.75" customHeight="1">
      <c r="A476" s="4"/>
    </row>
    <row r="477" ht="15.75" customHeight="1">
      <c r="A477" s="4"/>
    </row>
    <row r="478" ht="15.75" customHeight="1">
      <c r="A478" s="4"/>
    </row>
    <row r="479" ht="15.75" customHeight="1">
      <c r="A479" s="4"/>
    </row>
    <row r="480" ht="15.75" customHeight="1">
      <c r="A480" s="4"/>
    </row>
    <row r="481" ht="15.75" customHeight="1">
      <c r="A481" s="4"/>
    </row>
    <row r="482" ht="15.75" customHeight="1">
      <c r="A482" s="4"/>
    </row>
    <row r="483" ht="15.75" customHeight="1">
      <c r="A483" s="4"/>
    </row>
    <row r="484" ht="15.75" customHeight="1">
      <c r="A484" s="4"/>
    </row>
    <row r="485" ht="15.75" customHeight="1">
      <c r="A485" s="4"/>
    </row>
    <row r="486" ht="15.75" customHeight="1">
      <c r="A486" s="4"/>
    </row>
    <row r="487" ht="15.75" customHeight="1">
      <c r="A487" s="4"/>
    </row>
    <row r="488" ht="15.75" customHeight="1">
      <c r="A488" s="4"/>
    </row>
    <row r="489" ht="15.75" customHeight="1">
      <c r="A489" s="4"/>
    </row>
    <row r="490" ht="15.75" customHeight="1">
      <c r="A490" s="4"/>
    </row>
    <row r="491" ht="15.75" customHeight="1">
      <c r="A491" s="4"/>
    </row>
    <row r="492" ht="15.75" customHeight="1">
      <c r="A492" s="4"/>
    </row>
    <row r="493" ht="15.75" customHeight="1">
      <c r="A493" s="4"/>
    </row>
    <row r="494" ht="15.75" customHeight="1">
      <c r="A494" s="4"/>
    </row>
    <row r="495" ht="15.75" customHeight="1">
      <c r="A495" s="4"/>
    </row>
    <row r="496" ht="15.75" customHeight="1">
      <c r="A496" s="4"/>
    </row>
    <row r="497" ht="15.75" customHeight="1">
      <c r="A497" s="4"/>
    </row>
    <row r="498" ht="15.75" customHeight="1">
      <c r="A498" s="4"/>
    </row>
    <row r="499" ht="15.75" customHeight="1">
      <c r="A499" s="4"/>
    </row>
    <row r="500" ht="15.75" customHeight="1">
      <c r="A500" s="4"/>
    </row>
    <row r="501" ht="15.75" customHeight="1">
      <c r="A501" s="4"/>
    </row>
    <row r="502" ht="15.75" customHeight="1">
      <c r="A502" s="4"/>
    </row>
    <row r="503" ht="15.75" customHeight="1">
      <c r="A503" s="4"/>
    </row>
    <row r="504" ht="15.75" customHeight="1">
      <c r="A504" s="4"/>
    </row>
    <row r="505" ht="15.75" customHeight="1">
      <c r="A505" s="4"/>
    </row>
    <row r="506" ht="15.75" customHeight="1">
      <c r="A506" s="4"/>
    </row>
    <row r="507" ht="15.75" customHeight="1">
      <c r="A507" s="4"/>
    </row>
    <row r="508" ht="15.75" customHeight="1">
      <c r="A508" s="4"/>
    </row>
    <row r="509" ht="15.75" customHeight="1">
      <c r="A509" s="4"/>
    </row>
    <row r="510" ht="15.75" customHeight="1">
      <c r="A510" s="4"/>
    </row>
    <row r="511" ht="15.75" customHeight="1">
      <c r="A511" s="4"/>
    </row>
    <row r="512" ht="15.75" customHeight="1">
      <c r="A512" s="4"/>
    </row>
    <row r="513" ht="15.75" customHeight="1">
      <c r="A513" s="4"/>
    </row>
    <row r="514" ht="15.75" customHeight="1">
      <c r="A514" s="4"/>
    </row>
    <row r="515" ht="15.75" customHeight="1">
      <c r="A515" s="4"/>
    </row>
    <row r="516" ht="15.75" customHeight="1">
      <c r="A516" s="4"/>
    </row>
    <row r="517" ht="15.75" customHeight="1">
      <c r="A517" s="4"/>
    </row>
    <row r="518" ht="15.75" customHeight="1">
      <c r="A518" s="4"/>
    </row>
    <row r="519" ht="15.75" customHeight="1">
      <c r="A519" s="4"/>
    </row>
    <row r="520" ht="15.75" customHeight="1">
      <c r="A520" s="4"/>
    </row>
    <row r="521" ht="15.75" customHeight="1">
      <c r="A521" s="4"/>
    </row>
    <row r="522" ht="15.75" customHeight="1">
      <c r="A522" s="4"/>
    </row>
    <row r="523" ht="15.75" customHeight="1">
      <c r="A523" s="4"/>
    </row>
    <row r="524" ht="15.75" customHeight="1">
      <c r="A524" s="4"/>
    </row>
    <row r="525" ht="15.75" customHeight="1">
      <c r="A525" s="4"/>
    </row>
    <row r="526" ht="15.75" customHeight="1">
      <c r="A526" s="4"/>
    </row>
    <row r="527" ht="15.75" customHeight="1">
      <c r="A527" s="4"/>
    </row>
    <row r="528" ht="15.75" customHeight="1">
      <c r="A528" s="4"/>
    </row>
    <row r="529" ht="15.75" customHeight="1">
      <c r="A529" s="4"/>
    </row>
    <row r="530" ht="15.75" customHeight="1">
      <c r="A530" s="4"/>
    </row>
    <row r="531" ht="15.75" customHeight="1">
      <c r="A531" s="4"/>
    </row>
    <row r="532" ht="15.75" customHeight="1">
      <c r="A532" s="4"/>
    </row>
    <row r="533" ht="15.75" customHeight="1">
      <c r="A533" s="4"/>
    </row>
    <row r="534" ht="15.75" customHeight="1">
      <c r="A534" s="4"/>
    </row>
    <row r="535" ht="15.75" customHeight="1">
      <c r="A535" s="4"/>
    </row>
    <row r="536" ht="15.75" customHeight="1">
      <c r="A536" s="4"/>
    </row>
    <row r="537" ht="15.75" customHeight="1">
      <c r="A537" s="4"/>
    </row>
    <row r="538" ht="15.75" customHeight="1">
      <c r="A538" s="4"/>
    </row>
    <row r="539" ht="15.75" customHeight="1">
      <c r="A539" s="4"/>
    </row>
    <row r="540" ht="15.75" customHeight="1">
      <c r="A540" s="4"/>
    </row>
    <row r="541" ht="15.75" customHeight="1">
      <c r="A541" s="4"/>
    </row>
    <row r="542" ht="15.75" customHeight="1">
      <c r="A542" s="4"/>
    </row>
    <row r="543" ht="15.75" customHeight="1">
      <c r="A543" s="4"/>
    </row>
    <row r="544" ht="15.75" customHeight="1">
      <c r="A544" s="4"/>
    </row>
    <row r="545" ht="15.75" customHeight="1">
      <c r="A545" s="4"/>
    </row>
    <row r="546" ht="15.75" customHeight="1">
      <c r="A546" s="4"/>
    </row>
    <row r="547" ht="15.75" customHeight="1">
      <c r="A547" s="4"/>
    </row>
    <row r="548" ht="15.75" customHeight="1">
      <c r="A548" s="4"/>
    </row>
    <row r="549" ht="15.75" customHeight="1">
      <c r="A549" s="4"/>
    </row>
    <row r="550" ht="15.75" customHeight="1">
      <c r="A550" s="4"/>
    </row>
    <row r="551" ht="15.75" customHeight="1">
      <c r="A551" s="4"/>
    </row>
    <row r="552" ht="15.75" customHeight="1">
      <c r="A552" s="4"/>
    </row>
    <row r="553" ht="15.75" customHeight="1">
      <c r="A553" s="4"/>
    </row>
    <row r="554" ht="15.75" customHeight="1">
      <c r="A554" s="4"/>
    </row>
    <row r="555" ht="15.75" customHeight="1">
      <c r="A555" s="4"/>
    </row>
    <row r="556" ht="15.75" customHeight="1">
      <c r="A556" s="4"/>
    </row>
    <row r="557" ht="15.75" customHeight="1">
      <c r="A557" s="4"/>
    </row>
    <row r="558" ht="15.75" customHeight="1">
      <c r="A558" s="4"/>
    </row>
    <row r="559" ht="15.75" customHeight="1">
      <c r="A559" s="4"/>
    </row>
    <row r="560" ht="15.75" customHeight="1">
      <c r="A560" s="4"/>
    </row>
    <row r="561" ht="15.75" customHeight="1">
      <c r="A561" s="4"/>
    </row>
    <row r="562" ht="15.75" customHeight="1">
      <c r="A562" s="4"/>
    </row>
    <row r="563" ht="15.75" customHeight="1">
      <c r="A563" s="4"/>
    </row>
    <row r="564" ht="15.75" customHeight="1">
      <c r="A564" s="4"/>
    </row>
    <row r="565" ht="15.75" customHeight="1">
      <c r="A565" s="4"/>
    </row>
    <row r="566" ht="15.75" customHeight="1">
      <c r="A566" s="4"/>
    </row>
    <row r="567" ht="15.75" customHeight="1">
      <c r="A567" s="4"/>
    </row>
    <row r="568" ht="15.75" customHeight="1">
      <c r="A568" s="4"/>
    </row>
    <row r="569" ht="15.75" customHeight="1">
      <c r="A569" s="4"/>
    </row>
    <row r="570" ht="15.75" customHeight="1">
      <c r="A570" s="4"/>
    </row>
    <row r="571" ht="15.75" customHeight="1">
      <c r="A571" s="4"/>
    </row>
    <row r="572" ht="15.75" customHeight="1">
      <c r="A572" s="4"/>
    </row>
    <row r="573" ht="15.75" customHeight="1">
      <c r="A573" s="4"/>
    </row>
    <row r="574" ht="15.75" customHeight="1">
      <c r="A574" s="4"/>
    </row>
    <row r="575" ht="15.75" customHeight="1">
      <c r="A575" s="4"/>
    </row>
    <row r="576" ht="15.75" customHeight="1">
      <c r="A576" s="4"/>
    </row>
    <row r="577" ht="15.75" customHeight="1">
      <c r="A577" s="4"/>
    </row>
    <row r="578" ht="15.75" customHeight="1">
      <c r="A578" s="4"/>
    </row>
    <row r="579" ht="15.75" customHeight="1">
      <c r="A579" s="4"/>
    </row>
    <row r="580" ht="15.75" customHeight="1">
      <c r="A580" s="4"/>
    </row>
    <row r="581" ht="15.75" customHeight="1">
      <c r="A581" s="4"/>
    </row>
    <row r="582" ht="15.75" customHeight="1">
      <c r="A582" s="4"/>
    </row>
    <row r="583" ht="15.75" customHeight="1">
      <c r="A583" s="4"/>
    </row>
    <row r="584" ht="15.75" customHeight="1">
      <c r="A584" s="4"/>
    </row>
    <row r="585" ht="15.75" customHeight="1">
      <c r="A585" s="4"/>
    </row>
    <row r="586" ht="15.75" customHeight="1">
      <c r="A586" s="4"/>
    </row>
    <row r="587" ht="15.75" customHeight="1">
      <c r="A587" s="4"/>
    </row>
    <row r="588" ht="15.75" customHeight="1">
      <c r="A588" s="4"/>
    </row>
    <row r="589" ht="15.75" customHeight="1">
      <c r="A589" s="4"/>
    </row>
    <row r="590" ht="15.75" customHeight="1">
      <c r="A590" s="4"/>
    </row>
    <row r="591" ht="15.75" customHeight="1">
      <c r="A591" s="4"/>
    </row>
    <row r="592" ht="15.75" customHeight="1">
      <c r="A592" s="4"/>
    </row>
    <row r="593" ht="15.75" customHeight="1">
      <c r="A593" s="4"/>
    </row>
    <row r="594" ht="15.75" customHeight="1">
      <c r="A594" s="4"/>
    </row>
    <row r="595" ht="15.75" customHeight="1">
      <c r="A595" s="4"/>
    </row>
    <row r="596" ht="15.75" customHeight="1">
      <c r="A596" s="4"/>
    </row>
    <row r="597" ht="15.75" customHeight="1">
      <c r="A597" s="4"/>
    </row>
    <row r="598" ht="15.75" customHeight="1">
      <c r="A598" s="4"/>
    </row>
    <row r="599" ht="15.75" customHeight="1">
      <c r="A599" s="4"/>
    </row>
    <row r="600" ht="15.75" customHeight="1">
      <c r="A600" s="4"/>
    </row>
    <row r="601" ht="15.75" customHeight="1">
      <c r="A601" s="4"/>
    </row>
    <row r="602" ht="15.75" customHeight="1">
      <c r="A602" s="4"/>
    </row>
    <row r="603" ht="15.75" customHeight="1">
      <c r="A603" s="4"/>
    </row>
    <row r="604" ht="15.75" customHeight="1">
      <c r="A604" s="4"/>
    </row>
    <row r="605" ht="15.75" customHeight="1">
      <c r="A605" s="4"/>
    </row>
    <row r="606" ht="15.75" customHeight="1">
      <c r="A606" s="4"/>
    </row>
    <row r="607" ht="15.75" customHeight="1">
      <c r="A607" s="4"/>
    </row>
    <row r="608" ht="15.75" customHeight="1">
      <c r="A608" s="4"/>
    </row>
    <row r="609" ht="15.75" customHeight="1">
      <c r="A609" s="4"/>
    </row>
    <row r="610" ht="15.75" customHeight="1">
      <c r="A610" s="4"/>
    </row>
    <row r="611" ht="15.75" customHeight="1">
      <c r="A611" s="4"/>
    </row>
    <row r="612" ht="15.75" customHeight="1">
      <c r="A612" s="4"/>
    </row>
    <row r="613" ht="15.75" customHeight="1">
      <c r="A613" s="4"/>
    </row>
    <row r="614" ht="15.75" customHeight="1">
      <c r="A614" s="4"/>
    </row>
    <row r="615" ht="15.75" customHeight="1">
      <c r="A615" s="4"/>
    </row>
    <row r="616" ht="15.75" customHeight="1">
      <c r="A616" s="4"/>
    </row>
    <row r="617" ht="15.75" customHeight="1">
      <c r="A617" s="4"/>
    </row>
    <row r="618" ht="15.75" customHeight="1">
      <c r="A618" s="4"/>
    </row>
    <row r="619" ht="15.75" customHeight="1">
      <c r="A619" s="4"/>
    </row>
    <row r="620" ht="15.75" customHeight="1">
      <c r="A620" s="4"/>
    </row>
    <row r="621" ht="15.75" customHeight="1">
      <c r="A621" s="4"/>
    </row>
    <row r="622" ht="15.75" customHeight="1">
      <c r="A622" s="4"/>
    </row>
    <row r="623" ht="15.75" customHeight="1">
      <c r="A623" s="4"/>
    </row>
    <row r="624" ht="15.75" customHeight="1">
      <c r="A624" s="4"/>
    </row>
    <row r="625" ht="15.75" customHeight="1">
      <c r="A625" s="4"/>
    </row>
    <row r="626" ht="15.75" customHeight="1">
      <c r="A626" s="4"/>
    </row>
    <row r="627" ht="15.75" customHeight="1">
      <c r="A627" s="4"/>
    </row>
    <row r="628" ht="15.75" customHeight="1">
      <c r="A628" s="4"/>
    </row>
    <row r="629" ht="15.75" customHeight="1">
      <c r="A629" s="4"/>
    </row>
    <row r="630" ht="15.75" customHeight="1">
      <c r="A630" s="4"/>
    </row>
    <row r="631" ht="15.75" customHeight="1">
      <c r="A631" s="4"/>
    </row>
    <row r="632" ht="15.75" customHeight="1">
      <c r="A632" s="4"/>
    </row>
    <row r="633" ht="15.75" customHeight="1">
      <c r="A633" s="4"/>
    </row>
    <row r="634" ht="15.75" customHeight="1">
      <c r="A634" s="4"/>
    </row>
    <row r="635" ht="15.75" customHeight="1">
      <c r="A635" s="4"/>
    </row>
    <row r="636" ht="15.75" customHeight="1">
      <c r="A636" s="4"/>
    </row>
    <row r="637" ht="15.75" customHeight="1">
      <c r="A637" s="4"/>
    </row>
    <row r="638" ht="15.75" customHeight="1">
      <c r="A638" s="4"/>
    </row>
    <row r="639" ht="15.75" customHeight="1">
      <c r="A639" s="4"/>
    </row>
    <row r="640" ht="15.75" customHeight="1">
      <c r="A640" s="4"/>
    </row>
    <row r="641" ht="15.75" customHeight="1">
      <c r="A641" s="4"/>
    </row>
    <row r="642" ht="15.75" customHeight="1">
      <c r="A642" s="4"/>
    </row>
    <row r="643" ht="15.75" customHeight="1">
      <c r="A643" s="4"/>
    </row>
    <row r="644" ht="15.75" customHeight="1">
      <c r="A644" s="4"/>
    </row>
    <row r="645" ht="15.75" customHeight="1">
      <c r="A645" s="4"/>
    </row>
    <row r="646" ht="15.75" customHeight="1">
      <c r="A646" s="4"/>
    </row>
    <row r="647" ht="15.75" customHeight="1">
      <c r="A647" s="4"/>
    </row>
    <row r="648" ht="15.75" customHeight="1">
      <c r="A648" s="4"/>
    </row>
    <row r="649" ht="15.75" customHeight="1">
      <c r="A649" s="4"/>
    </row>
    <row r="650" ht="15.75" customHeight="1">
      <c r="A650" s="4"/>
    </row>
    <row r="651" ht="15.75" customHeight="1">
      <c r="A651" s="4"/>
    </row>
    <row r="652" ht="15.75" customHeight="1">
      <c r="A652" s="4"/>
    </row>
    <row r="653" ht="15.75" customHeight="1">
      <c r="A653" s="4"/>
    </row>
    <row r="654" ht="15.75" customHeight="1">
      <c r="A654" s="4"/>
    </row>
    <row r="655" ht="15.75" customHeight="1">
      <c r="A655" s="4"/>
    </row>
    <row r="656" ht="15.75" customHeight="1">
      <c r="A656" s="4"/>
    </row>
    <row r="657" ht="15.75" customHeight="1">
      <c r="A657" s="4"/>
    </row>
    <row r="658" ht="15.75" customHeight="1">
      <c r="A658" s="4"/>
    </row>
    <row r="659" ht="15.75" customHeight="1">
      <c r="A659" s="4"/>
    </row>
    <row r="660" ht="15.75" customHeight="1">
      <c r="A660" s="4"/>
    </row>
    <row r="661" ht="15.75" customHeight="1">
      <c r="A661" s="4"/>
    </row>
    <row r="662" ht="15.75" customHeight="1">
      <c r="A662" s="4"/>
    </row>
    <row r="663" ht="15.75" customHeight="1">
      <c r="A663" s="4"/>
    </row>
    <row r="664" ht="15.75" customHeight="1">
      <c r="A664" s="4"/>
    </row>
    <row r="665" ht="15.75" customHeight="1">
      <c r="A665" s="4"/>
    </row>
    <row r="666" ht="15.75" customHeight="1">
      <c r="A666" s="4"/>
    </row>
    <row r="667" ht="15.75" customHeight="1">
      <c r="A667" s="4"/>
    </row>
    <row r="668" ht="15.75" customHeight="1">
      <c r="A668" s="4"/>
    </row>
    <row r="669" ht="15.75" customHeight="1">
      <c r="A669" s="4"/>
    </row>
    <row r="670" ht="15.75" customHeight="1">
      <c r="A670" s="4"/>
    </row>
    <row r="671" ht="15.75" customHeight="1">
      <c r="A671" s="4"/>
    </row>
    <row r="672" ht="15.75" customHeight="1">
      <c r="A672" s="4"/>
    </row>
    <row r="673" ht="15.75" customHeight="1">
      <c r="A673" s="4"/>
    </row>
    <row r="674" ht="15.75" customHeight="1">
      <c r="A674" s="4"/>
    </row>
    <row r="675" ht="15.75" customHeight="1">
      <c r="A675" s="4"/>
    </row>
    <row r="676" ht="15.75" customHeight="1">
      <c r="A676" s="4"/>
    </row>
    <row r="677" ht="15.75" customHeight="1">
      <c r="A677" s="4"/>
    </row>
    <row r="678" ht="15.75" customHeight="1">
      <c r="A678" s="4"/>
    </row>
    <row r="679" ht="15.75" customHeight="1">
      <c r="A679" s="4"/>
    </row>
    <row r="680" ht="15.75" customHeight="1">
      <c r="A680" s="4"/>
    </row>
    <row r="681" ht="15.75" customHeight="1">
      <c r="A681" s="4"/>
    </row>
    <row r="682" ht="15.75" customHeight="1">
      <c r="A682" s="4"/>
    </row>
    <row r="683" ht="15.75" customHeight="1">
      <c r="A683" s="4"/>
    </row>
    <row r="684" ht="15.75" customHeight="1">
      <c r="A684" s="4"/>
    </row>
    <row r="685" ht="15.75" customHeight="1">
      <c r="A685" s="4"/>
    </row>
    <row r="686" ht="15.75" customHeight="1">
      <c r="A686" s="4"/>
    </row>
    <row r="687" ht="15.75" customHeight="1">
      <c r="A687" s="4"/>
    </row>
    <row r="688" ht="15.75" customHeight="1">
      <c r="A688" s="4"/>
    </row>
    <row r="689" ht="15.75" customHeight="1">
      <c r="A689" s="4"/>
    </row>
    <row r="690" ht="15.75" customHeight="1">
      <c r="A690" s="4"/>
    </row>
    <row r="691" ht="15.75" customHeight="1">
      <c r="A691" s="4"/>
    </row>
    <row r="692" ht="15.75" customHeight="1">
      <c r="A692" s="4"/>
    </row>
    <row r="693" ht="15.75" customHeight="1">
      <c r="A693" s="4"/>
    </row>
    <row r="694" ht="15.75" customHeight="1">
      <c r="A694" s="4"/>
    </row>
    <row r="695" ht="15.75" customHeight="1">
      <c r="A695" s="4"/>
    </row>
    <row r="696" ht="15.75" customHeight="1">
      <c r="A696" s="4"/>
    </row>
    <row r="697" ht="15.75" customHeight="1">
      <c r="A697" s="4"/>
    </row>
    <row r="698" ht="15.75" customHeight="1">
      <c r="A698" s="4"/>
    </row>
    <row r="699" ht="15.75" customHeight="1">
      <c r="A699" s="4"/>
    </row>
    <row r="700" ht="15.75" customHeight="1">
      <c r="A700" s="4"/>
    </row>
    <row r="701" ht="15.75" customHeight="1">
      <c r="A701" s="4"/>
    </row>
    <row r="702" ht="15.75" customHeight="1">
      <c r="A702" s="4"/>
    </row>
    <row r="703" ht="15.75" customHeight="1">
      <c r="A703" s="4"/>
    </row>
    <row r="704" ht="15.75" customHeight="1">
      <c r="A704" s="4"/>
    </row>
    <row r="705" ht="15.75" customHeight="1">
      <c r="A705" s="4"/>
    </row>
    <row r="706" ht="15.75" customHeight="1">
      <c r="A706" s="4"/>
    </row>
    <row r="707" ht="15.75" customHeight="1">
      <c r="A707" s="4"/>
    </row>
    <row r="708" ht="15.75" customHeight="1">
      <c r="A708" s="4"/>
    </row>
    <row r="709" ht="15.75" customHeight="1">
      <c r="A709" s="4"/>
    </row>
    <row r="710" ht="15.75" customHeight="1">
      <c r="A710" s="4"/>
    </row>
    <row r="711" ht="15.75" customHeight="1">
      <c r="A711" s="4"/>
    </row>
    <row r="712" ht="15.75" customHeight="1">
      <c r="A712" s="4"/>
    </row>
    <row r="713" ht="15.75" customHeight="1">
      <c r="A713" s="4"/>
    </row>
    <row r="714" ht="15.75" customHeight="1">
      <c r="A714" s="4"/>
    </row>
    <row r="715" ht="15.75" customHeight="1">
      <c r="A715" s="4"/>
    </row>
    <row r="716" ht="15.75" customHeight="1">
      <c r="A716" s="4"/>
    </row>
    <row r="717" ht="15.75" customHeight="1">
      <c r="A717" s="4"/>
    </row>
    <row r="718" ht="15.75" customHeight="1">
      <c r="A718" s="4"/>
    </row>
    <row r="719" ht="15.75" customHeight="1">
      <c r="A719" s="4"/>
    </row>
    <row r="720" ht="15.75" customHeight="1">
      <c r="A720" s="4"/>
    </row>
    <row r="721" ht="15.75" customHeight="1">
      <c r="A721" s="4"/>
    </row>
    <row r="722" ht="15.75" customHeight="1">
      <c r="A722" s="4"/>
    </row>
    <row r="723" ht="15.75" customHeight="1">
      <c r="A723" s="4"/>
    </row>
    <row r="724" ht="15.75" customHeight="1">
      <c r="A724" s="4"/>
    </row>
    <row r="725" ht="15.75" customHeight="1">
      <c r="A725" s="4"/>
    </row>
    <row r="726" ht="15.75" customHeight="1">
      <c r="A726" s="4"/>
    </row>
    <row r="727" ht="15.75" customHeight="1">
      <c r="A727" s="4"/>
    </row>
    <row r="728" ht="15.75" customHeight="1">
      <c r="A728" s="4"/>
    </row>
    <row r="729" ht="15.75" customHeight="1">
      <c r="A729" s="4"/>
    </row>
    <row r="730" ht="15.75" customHeight="1">
      <c r="A730" s="4"/>
    </row>
    <row r="731" ht="15.75" customHeight="1">
      <c r="A731" s="4"/>
    </row>
    <row r="732" ht="15.75" customHeight="1">
      <c r="A732" s="4"/>
    </row>
    <row r="733" ht="15.75" customHeight="1">
      <c r="A733" s="4"/>
    </row>
    <row r="734" ht="15.75" customHeight="1">
      <c r="A734" s="4"/>
    </row>
    <row r="735" ht="15.75" customHeight="1">
      <c r="A735" s="4"/>
    </row>
    <row r="736" ht="15.75" customHeight="1">
      <c r="A736" s="4"/>
    </row>
    <row r="737" ht="15.75" customHeight="1">
      <c r="A737" s="4"/>
    </row>
    <row r="738" ht="15.75" customHeight="1">
      <c r="A738" s="4"/>
    </row>
    <row r="739" ht="15.75" customHeight="1">
      <c r="A739" s="4"/>
    </row>
    <row r="740" ht="15.75" customHeight="1">
      <c r="A740" s="4"/>
    </row>
    <row r="741" ht="15.75" customHeight="1">
      <c r="A741" s="4"/>
    </row>
    <row r="742" ht="15.75" customHeight="1">
      <c r="A742" s="4"/>
    </row>
    <row r="743" ht="15.75" customHeight="1">
      <c r="A743" s="4"/>
    </row>
    <row r="744" ht="15.75" customHeight="1">
      <c r="A744" s="4"/>
    </row>
    <row r="745" ht="15.75" customHeight="1">
      <c r="A745" s="4"/>
    </row>
    <row r="746" ht="15.75" customHeight="1">
      <c r="A746" s="4"/>
    </row>
    <row r="747" ht="15.75" customHeight="1">
      <c r="A747" s="4"/>
    </row>
    <row r="748" ht="15.75" customHeight="1">
      <c r="A748" s="4"/>
    </row>
    <row r="749" ht="15.75" customHeight="1">
      <c r="A749" s="4"/>
    </row>
    <row r="750" ht="15.75" customHeight="1">
      <c r="A750" s="4"/>
    </row>
    <row r="751" ht="15.75" customHeight="1">
      <c r="A751" s="4"/>
    </row>
    <row r="752" ht="15.75" customHeight="1">
      <c r="A752" s="4"/>
    </row>
    <row r="753" ht="15.75" customHeight="1">
      <c r="A753" s="4"/>
    </row>
    <row r="754" ht="15.75" customHeight="1">
      <c r="A754" s="4"/>
    </row>
    <row r="755" ht="15.75" customHeight="1">
      <c r="A755" s="4"/>
    </row>
    <row r="756" ht="15.75" customHeight="1">
      <c r="A756" s="4"/>
    </row>
    <row r="757" ht="15.75" customHeight="1">
      <c r="A757" s="4"/>
    </row>
    <row r="758" ht="15.75" customHeight="1">
      <c r="A758" s="4"/>
    </row>
    <row r="759" ht="15.75" customHeight="1">
      <c r="A759" s="4"/>
    </row>
    <row r="760" ht="15.75" customHeight="1">
      <c r="A760" s="4"/>
    </row>
    <row r="761" ht="15.75" customHeight="1">
      <c r="A761" s="4"/>
    </row>
    <row r="762" ht="15.75" customHeight="1">
      <c r="A762" s="4"/>
    </row>
    <row r="763" ht="15.75" customHeight="1">
      <c r="A763" s="4"/>
    </row>
    <row r="764" ht="15.75" customHeight="1">
      <c r="A764" s="4"/>
    </row>
    <row r="765" ht="15.75" customHeight="1">
      <c r="A765" s="4"/>
    </row>
    <row r="766" ht="15.75" customHeight="1">
      <c r="A766" s="4"/>
    </row>
    <row r="767" ht="15.75" customHeight="1">
      <c r="A767" s="4"/>
    </row>
    <row r="768" ht="15.75" customHeight="1">
      <c r="A768" s="4"/>
    </row>
    <row r="769" ht="15.75" customHeight="1">
      <c r="A769" s="4"/>
    </row>
    <row r="770" ht="15.75" customHeight="1">
      <c r="A770" s="4"/>
    </row>
    <row r="771" ht="15.75" customHeight="1">
      <c r="A771" s="4"/>
    </row>
    <row r="772" ht="15.75" customHeight="1">
      <c r="A772" s="4"/>
    </row>
    <row r="773" ht="15.75" customHeight="1">
      <c r="A773" s="4"/>
    </row>
    <row r="774" ht="15.75" customHeight="1">
      <c r="A774" s="4"/>
    </row>
    <row r="775" ht="15.75" customHeight="1">
      <c r="A775" s="4"/>
    </row>
    <row r="776" ht="15.75" customHeight="1">
      <c r="A776" s="4"/>
    </row>
    <row r="777" ht="15.75" customHeight="1">
      <c r="A777" s="4"/>
    </row>
    <row r="778" ht="15.75" customHeight="1">
      <c r="A778" s="4"/>
    </row>
    <row r="779" ht="15.75" customHeight="1">
      <c r="A779" s="4"/>
    </row>
    <row r="780" ht="15.75" customHeight="1">
      <c r="A780" s="4"/>
    </row>
    <row r="781" ht="15.75" customHeight="1">
      <c r="A781" s="4"/>
    </row>
    <row r="782" ht="15.75" customHeight="1">
      <c r="A782" s="4"/>
    </row>
    <row r="783" ht="15.75" customHeight="1">
      <c r="A783" s="4"/>
    </row>
    <row r="784" ht="15.75" customHeight="1">
      <c r="A784" s="4"/>
    </row>
    <row r="785" ht="15.75" customHeight="1">
      <c r="A785" s="4"/>
    </row>
    <row r="786" ht="15.75" customHeight="1">
      <c r="A786" s="4"/>
    </row>
    <row r="787" ht="15.75" customHeight="1">
      <c r="A787" s="4"/>
    </row>
    <row r="788" ht="15.75" customHeight="1">
      <c r="A788" s="4"/>
    </row>
    <row r="789" ht="15.75" customHeight="1">
      <c r="A789" s="4"/>
    </row>
    <row r="790" ht="15.75" customHeight="1">
      <c r="A790" s="4"/>
    </row>
    <row r="791" ht="15.75" customHeight="1">
      <c r="A791" s="4"/>
    </row>
    <row r="792" ht="15.75" customHeight="1">
      <c r="A792" s="4"/>
    </row>
    <row r="793" ht="15.75" customHeight="1">
      <c r="A793" s="4"/>
    </row>
    <row r="794" ht="15.75" customHeight="1">
      <c r="A794" s="4"/>
    </row>
    <row r="795" ht="15.75" customHeight="1">
      <c r="A795" s="4"/>
    </row>
    <row r="796" ht="15.75" customHeight="1">
      <c r="A796" s="4"/>
    </row>
    <row r="797" ht="15.75" customHeight="1">
      <c r="A797" s="4"/>
    </row>
    <row r="798" ht="15.75" customHeight="1">
      <c r="A798" s="4"/>
    </row>
    <row r="799" ht="15.75" customHeight="1">
      <c r="A799" s="4"/>
    </row>
    <row r="800" ht="15.75" customHeight="1">
      <c r="A800" s="4"/>
    </row>
    <row r="801" ht="15.75" customHeight="1">
      <c r="A801" s="4"/>
    </row>
    <row r="802" ht="15.75" customHeight="1">
      <c r="A802" s="4"/>
    </row>
    <row r="803" ht="15.75" customHeight="1">
      <c r="A803" s="4"/>
    </row>
    <row r="804" ht="15.75" customHeight="1">
      <c r="A804" s="4"/>
    </row>
    <row r="805" ht="15.75" customHeight="1">
      <c r="A805" s="4"/>
    </row>
    <row r="806" ht="15.75" customHeight="1">
      <c r="A806" s="4"/>
    </row>
    <row r="807" ht="15.75" customHeight="1">
      <c r="A807" s="4"/>
    </row>
    <row r="808" ht="15.75" customHeight="1">
      <c r="A808" s="4"/>
    </row>
    <row r="809" ht="15.75" customHeight="1">
      <c r="A809" s="4"/>
    </row>
    <row r="810" ht="15.75" customHeight="1">
      <c r="A810" s="4"/>
    </row>
    <row r="811" ht="15.75" customHeight="1">
      <c r="A811" s="4"/>
    </row>
    <row r="812" ht="15.75" customHeight="1">
      <c r="A812" s="4"/>
    </row>
    <row r="813" ht="15.75" customHeight="1">
      <c r="A813" s="4"/>
    </row>
    <row r="814" ht="15.75" customHeight="1">
      <c r="A814" s="4"/>
    </row>
    <row r="815" ht="15.75" customHeight="1">
      <c r="A815" s="4"/>
    </row>
    <row r="816" ht="15.75" customHeight="1">
      <c r="A816" s="4"/>
    </row>
    <row r="817" ht="15.75" customHeight="1">
      <c r="A817" s="4"/>
    </row>
    <row r="818" ht="15.75" customHeight="1">
      <c r="A818" s="4"/>
    </row>
    <row r="819" ht="15.75" customHeight="1">
      <c r="A819" s="4"/>
    </row>
    <row r="820" ht="15.75" customHeight="1">
      <c r="A820" s="4"/>
    </row>
    <row r="821" ht="15.75" customHeight="1">
      <c r="A821" s="4"/>
    </row>
    <row r="822" ht="15.75" customHeight="1">
      <c r="A822" s="4"/>
    </row>
    <row r="823" ht="15.75" customHeight="1">
      <c r="A823" s="4"/>
    </row>
    <row r="824" ht="15.75" customHeight="1">
      <c r="A824" s="4"/>
    </row>
    <row r="825" ht="15.75" customHeight="1">
      <c r="A825" s="4"/>
    </row>
    <row r="826" ht="15.75" customHeight="1">
      <c r="A826" s="4"/>
    </row>
    <row r="827" ht="15.75" customHeight="1">
      <c r="A827" s="4"/>
    </row>
    <row r="828" ht="15.75" customHeight="1">
      <c r="A828" s="4"/>
    </row>
    <row r="829" ht="15.75" customHeight="1">
      <c r="A829" s="4"/>
    </row>
    <row r="830" ht="15.75" customHeight="1">
      <c r="A830" s="4"/>
    </row>
    <row r="831" ht="15.75" customHeight="1">
      <c r="A831" s="4"/>
    </row>
    <row r="832" ht="15.75" customHeight="1">
      <c r="A832" s="4"/>
    </row>
    <row r="833" ht="15.75" customHeight="1">
      <c r="A833" s="4"/>
    </row>
    <row r="834" ht="15.75" customHeight="1">
      <c r="A834" s="4"/>
    </row>
    <row r="835" ht="15.75" customHeight="1">
      <c r="A835" s="4"/>
    </row>
    <row r="836" ht="15.75" customHeight="1">
      <c r="A836" s="4"/>
    </row>
    <row r="837" ht="15.75" customHeight="1">
      <c r="A837" s="4"/>
    </row>
    <row r="838" ht="15.75" customHeight="1">
      <c r="A838" s="4"/>
    </row>
    <row r="839" ht="15.75" customHeight="1">
      <c r="A839" s="4"/>
    </row>
    <row r="840" ht="15.75" customHeight="1">
      <c r="A840" s="4"/>
    </row>
    <row r="841" ht="15.75" customHeight="1">
      <c r="A841" s="4"/>
    </row>
    <row r="842" ht="15.75" customHeight="1">
      <c r="A842" s="4"/>
    </row>
    <row r="843" ht="15.75" customHeight="1">
      <c r="A843" s="4"/>
    </row>
    <row r="844" ht="15.75" customHeight="1">
      <c r="A844" s="4"/>
    </row>
    <row r="845" ht="15.75" customHeight="1">
      <c r="A845" s="4"/>
    </row>
    <row r="846" ht="15.75" customHeight="1">
      <c r="A846" s="4"/>
    </row>
    <row r="847" ht="15.75" customHeight="1">
      <c r="A847" s="4"/>
    </row>
    <row r="848" ht="15.75" customHeight="1">
      <c r="A848" s="4"/>
    </row>
    <row r="849" ht="15.75" customHeight="1">
      <c r="A849" s="4"/>
    </row>
    <row r="850" ht="15.75" customHeight="1">
      <c r="A850" s="4"/>
    </row>
    <row r="851" ht="15.75" customHeight="1">
      <c r="A851" s="4"/>
    </row>
    <row r="852" ht="15.75" customHeight="1">
      <c r="A852" s="4"/>
    </row>
    <row r="853" ht="15.75" customHeight="1">
      <c r="A853" s="4"/>
    </row>
    <row r="854" ht="15.75" customHeight="1">
      <c r="A854" s="4"/>
    </row>
    <row r="855" ht="15.75" customHeight="1">
      <c r="A855" s="4"/>
    </row>
    <row r="856" ht="15.75" customHeight="1">
      <c r="A856" s="4"/>
    </row>
    <row r="857" ht="15.75" customHeight="1">
      <c r="A857" s="4"/>
    </row>
    <row r="858" ht="15.75" customHeight="1">
      <c r="A858" s="4"/>
    </row>
    <row r="859" ht="15.75" customHeight="1">
      <c r="A859" s="4"/>
    </row>
    <row r="860" ht="15.75" customHeight="1">
      <c r="A860" s="4"/>
    </row>
    <row r="861" ht="15.75" customHeight="1">
      <c r="A861" s="4"/>
    </row>
    <row r="862" ht="15.75" customHeight="1">
      <c r="A862" s="4"/>
    </row>
    <row r="863" ht="15.75" customHeight="1">
      <c r="A863" s="4"/>
    </row>
    <row r="864" ht="15.75" customHeight="1">
      <c r="A864" s="4"/>
    </row>
  </sheetData>
  <mergeCells count="13">
    <mergeCell ref="C7:G7"/>
    <mergeCell ref="C8:G8"/>
    <mergeCell ref="C9:G9"/>
    <mergeCell ref="A11:J11"/>
    <mergeCell ref="A12:J12"/>
    <mergeCell ref="A22:J22"/>
    <mergeCell ref="A1:J1"/>
    <mergeCell ref="A2:J2"/>
    <mergeCell ref="A3:A9"/>
    <mergeCell ref="C3:G3"/>
    <mergeCell ref="C4:G4"/>
    <mergeCell ref="C5:G5"/>
    <mergeCell ref="C6:G6"/>
  </mergeCells>
  <printOptions/>
  <pageMargins bottom="0.25" footer="0.0" header="0.0" left="0.75" right="0.75" top="0.25"/>
  <pageSetup paperSize="9" orientation="portrait"/>
  <headerFooter>
    <oddHeader/>
    <oddFooter>&amp;L &amp;CPágina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2" max="2" width="35.0"/>
    <col customWidth="1" min="3" max="3" width="17.43"/>
    <col customWidth="1" min="4" max="4" width="23.0"/>
    <col customWidth="1" min="5" max="5" width="15.14"/>
    <col customWidth="1" min="6" max="6" width="14.71"/>
  </cols>
  <sheetData>
    <row r="1">
      <c r="A1" s="1"/>
      <c r="B1" s="2"/>
      <c r="C1" s="2"/>
      <c r="D1" s="2"/>
      <c r="E1" s="2"/>
      <c r="F1" s="2"/>
    </row>
    <row r="2">
      <c r="A2" s="5"/>
    </row>
    <row r="3" ht="15.0" customHeight="1">
      <c r="A3" s="118"/>
      <c r="B3" s="156"/>
      <c r="C3" s="7" t="s">
        <v>1</v>
      </c>
      <c r="D3" s="8"/>
      <c r="E3" s="8"/>
      <c r="F3" s="9"/>
    </row>
    <row r="4" ht="15.0" customHeight="1">
      <c r="A4" s="157"/>
      <c r="B4" s="158"/>
      <c r="C4" s="14" t="s">
        <v>3</v>
      </c>
      <c r="D4" s="8"/>
      <c r="E4" s="8"/>
      <c r="F4" s="9"/>
    </row>
    <row r="5">
      <c r="A5" s="157"/>
      <c r="B5" s="158"/>
      <c r="C5" s="17" t="s">
        <v>5</v>
      </c>
    </row>
    <row r="6" ht="15.0" customHeight="1">
      <c r="A6" s="157"/>
      <c r="B6" s="158"/>
      <c r="C6" s="19" t="s">
        <v>6</v>
      </c>
    </row>
    <row r="7" ht="15.0" customHeight="1">
      <c r="A7" s="157"/>
      <c r="B7" s="158"/>
      <c r="C7" s="121" t="s">
        <v>198</v>
      </c>
    </row>
    <row r="8">
      <c r="A8" s="157"/>
      <c r="B8" s="158"/>
      <c r="C8" s="26" t="s">
        <v>10</v>
      </c>
    </row>
    <row r="9">
      <c r="A9" s="159"/>
      <c r="B9" s="160"/>
      <c r="C9" s="27" t="s">
        <v>12</v>
      </c>
      <c r="D9" s="8"/>
      <c r="E9" s="8"/>
      <c r="F9" s="9"/>
    </row>
    <row r="10">
      <c r="A10" s="127"/>
      <c r="B10" s="128"/>
      <c r="C10" s="128"/>
      <c r="D10" s="128"/>
      <c r="E10" s="128"/>
      <c r="F10" s="128"/>
    </row>
    <row r="11">
      <c r="A11" s="129" t="s">
        <v>199</v>
      </c>
      <c r="B11" s="35"/>
      <c r="C11" s="35"/>
      <c r="D11" s="35"/>
      <c r="E11" s="35"/>
      <c r="F11" s="13"/>
    </row>
    <row r="12">
      <c r="A12" s="161"/>
    </row>
    <row r="13">
      <c r="A13" s="162" t="s">
        <v>200</v>
      </c>
      <c r="B13" s="163" t="s">
        <v>201</v>
      </c>
      <c r="C13" s="35"/>
      <c r="D13" s="35"/>
      <c r="E13" s="35"/>
      <c r="F13" s="13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</row>
    <row r="14">
      <c r="A14" s="164" t="s">
        <v>202</v>
      </c>
      <c r="B14" s="165" t="s">
        <v>203</v>
      </c>
      <c r="C14" s="35"/>
      <c r="D14" s="35"/>
      <c r="E14" s="35"/>
      <c r="F14" s="13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</row>
    <row r="15" ht="22.5" customHeight="1">
      <c r="A15" s="164"/>
      <c r="B15" s="166" t="s">
        <v>204</v>
      </c>
      <c r="C15" s="166" t="s">
        <v>205</v>
      </c>
      <c r="D15" s="166" t="s">
        <v>206</v>
      </c>
      <c r="E15" s="166" t="s">
        <v>188</v>
      </c>
      <c r="F15" s="166" t="s">
        <v>207</v>
      </c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>
      <c r="A16" s="167" t="s">
        <v>208</v>
      </c>
      <c r="B16" s="168" t="s">
        <v>209</v>
      </c>
      <c r="C16" s="168" t="s">
        <v>210</v>
      </c>
      <c r="D16" s="169" t="s">
        <v>211</v>
      </c>
      <c r="E16" s="170">
        <v>36.9</v>
      </c>
      <c r="F16" s="171">
        <f>AVERAGE(E16:E18)</f>
        <v>35.02666667</v>
      </c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4"/>
      <c r="U16" s="4"/>
      <c r="V16" s="4"/>
      <c r="W16" s="4"/>
      <c r="X16" s="4"/>
    </row>
    <row r="17">
      <c r="A17" s="167" t="s">
        <v>212</v>
      </c>
      <c r="B17" s="169" t="s">
        <v>213</v>
      </c>
      <c r="C17" s="168" t="s">
        <v>214</v>
      </c>
      <c r="D17" s="168" t="s">
        <v>215</v>
      </c>
      <c r="E17" s="170">
        <v>36.2</v>
      </c>
      <c r="F17" s="172"/>
      <c r="G17" s="150"/>
      <c r="H17" s="150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  <c r="T17" s="4"/>
      <c r="U17" s="4"/>
      <c r="V17" s="4"/>
      <c r="W17" s="4"/>
      <c r="X17" s="4"/>
    </row>
    <row r="18">
      <c r="A18" s="167" t="s">
        <v>216</v>
      </c>
      <c r="B18" s="169" t="s">
        <v>217</v>
      </c>
      <c r="C18" s="168" t="s">
        <v>218</v>
      </c>
      <c r="D18" s="168" t="s">
        <v>219</v>
      </c>
      <c r="E18" s="170">
        <v>31.98</v>
      </c>
      <c r="F18" s="39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4"/>
      <c r="U18" s="4"/>
      <c r="V18" s="4"/>
      <c r="W18" s="4"/>
      <c r="X18" s="4"/>
    </row>
    <row r="19" ht="15.75" customHeight="1">
      <c r="A19" s="4"/>
    </row>
    <row r="20" ht="15.75" customHeight="1">
      <c r="A20" s="4"/>
    </row>
    <row r="21" ht="15.75" customHeight="1">
      <c r="A21" s="4"/>
    </row>
    <row r="22" ht="15.75" customHeight="1">
      <c r="A22" s="4"/>
    </row>
    <row r="23" ht="15.75" customHeight="1">
      <c r="A23" s="4"/>
    </row>
    <row r="24" ht="15.75" customHeight="1">
      <c r="A24" s="4"/>
    </row>
    <row r="25" ht="15.75" customHeight="1">
      <c r="A25" s="4"/>
    </row>
    <row r="26" ht="15.75" customHeight="1">
      <c r="A26" s="4"/>
    </row>
    <row r="27" ht="15.75" customHeight="1">
      <c r="A27" s="4"/>
    </row>
    <row r="28" ht="15.75" customHeight="1">
      <c r="A28" s="4"/>
    </row>
    <row r="29" ht="15.75" customHeight="1">
      <c r="A29" s="4"/>
    </row>
    <row r="30" ht="15.75" customHeight="1">
      <c r="A30" s="4"/>
    </row>
    <row r="31" ht="15.75" customHeight="1">
      <c r="A31" s="4"/>
    </row>
    <row r="32" ht="15.75" customHeight="1">
      <c r="A32" s="4"/>
    </row>
    <row r="33" ht="15.75" customHeight="1">
      <c r="A33" s="4"/>
    </row>
    <row r="34" ht="15.75" customHeight="1">
      <c r="A34" s="4"/>
    </row>
    <row r="35" ht="15.75" customHeight="1">
      <c r="A35" s="4"/>
    </row>
    <row r="36" ht="15.75" customHeight="1">
      <c r="A36" s="4"/>
    </row>
    <row r="37" ht="15.75" customHeight="1">
      <c r="A37" s="4"/>
    </row>
    <row r="38" ht="15.75" customHeight="1">
      <c r="A38" s="4"/>
    </row>
    <row r="39" ht="15.75" customHeight="1">
      <c r="A39" s="4"/>
    </row>
    <row r="40" ht="15.75" customHeight="1">
      <c r="A40" s="4"/>
    </row>
    <row r="41" ht="15.75" customHeight="1">
      <c r="A41" s="4"/>
    </row>
    <row r="42" ht="15.75" customHeight="1">
      <c r="A42" s="4"/>
    </row>
    <row r="43" ht="15.75" customHeight="1">
      <c r="A43" s="4"/>
    </row>
    <row r="44" ht="15.75" customHeight="1">
      <c r="A44" s="4"/>
    </row>
    <row r="45" ht="15.75" customHeight="1">
      <c r="A45" s="4"/>
    </row>
    <row r="46" ht="15.75" customHeight="1">
      <c r="A46" s="4"/>
    </row>
    <row r="47" ht="15.75" customHeight="1">
      <c r="A47" s="4"/>
    </row>
    <row r="48" ht="15.75" customHeight="1">
      <c r="A48" s="4"/>
    </row>
    <row r="49" ht="15.75" customHeight="1">
      <c r="A49" s="4"/>
    </row>
    <row r="50" ht="15.75" customHeight="1">
      <c r="A50" s="4"/>
    </row>
    <row r="51" ht="15.75" customHeight="1">
      <c r="A51" s="4"/>
    </row>
    <row r="52" ht="15.75" customHeight="1">
      <c r="A52" s="4"/>
    </row>
    <row r="53" ht="15.75" customHeight="1">
      <c r="A53" s="4"/>
    </row>
    <row r="54" ht="15.75" customHeight="1">
      <c r="A54" s="4"/>
    </row>
    <row r="55" ht="15.75" customHeight="1">
      <c r="A55" s="4"/>
    </row>
    <row r="56" ht="15.75" customHeight="1">
      <c r="A56" s="4"/>
    </row>
    <row r="57" ht="15.75" customHeight="1">
      <c r="A57" s="4"/>
    </row>
    <row r="58" ht="15.75" customHeight="1">
      <c r="A58" s="4"/>
    </row>
    <row r="59" ht="15.75" customHeight="1">
      <c r="A59" s="4"/>
    </row>
    <row r="60" ht="15.75" customHeight="1">
      <c r="A60" s="4"/>
    </row>
    <row r="61" ht="15.75" customHeight="1">
      <c r="A61" s="4"/>
    </row>
    <row r="62" ht="15.75" customHeight="1">
      <c r="A62" s="4"/>
    </row>
    <row r="63" ht="15.75" customHeight="1">
      <c r="A63" s="4"/>
    </row>
    <row r="64" ht="15.75" customHeight="1">
      <c r="A64" s="4"/>
    </row>
    <row r="65" ht="15.75" customHeight="1">
      <c r="A65" s="4"/>
    </row>
    <row r="66" ht="15.75" customHeight="1">
      <c r="A66" s="4"/>
    </row>
    <row r="67" ht="15.75" customHeight="1">
      <c r="A67" s="4"/>
    </row>
    <row r="68" ht="15.75" customHeight="1">
      <c r="A68" s="4"/>
    </row>
    <row r="69" ht="15.75" customHeight="1">
      <c r="A69" s="4"/>
    </row>
    <row r="70" ht="15.75" customHeight="1">
      <c r="A70" s="4"/>
    </row>
    <row r="71" ht="15.75" customHeight="1">
      <c r="A71" s="4"/>
    </row>
    <row r="72" ht="15.75" customHeight="1">
      <c r="A72" s="4"/>
    </row>
    <row r="73" ht="15.75" customHeight="1">
      <c r="A73" s="4"/>
    </row>
    <row r="74" ht="15.75" customHeight="1">
      <c r="A74" s="4"/>
    </row>
    <row r="75" ht="15.75" customHeight="1">
      <c r="A75" s="4"/>
    </row>
    <row r="76" ht="15.75" customHeight="1">
      <c r="A76" s="4"/>
    </row>
    <row r="77" ht="15.75" customHeight="1">
      <c r="A77" s="4"/>
    </row>
    <row r="78" ht="15.75" customHeight="1">
      <c r="A78" s="4"/>
    </row>
    <row r="79" ht="15.75" customHeight="1">
      <c r="A79" s="4"/>
    </row>
    <row r="80" ht="15.75" customHeight="1">
      <c r="A80" s="4"/>
    </row>
    <row r="81" ht="15.75" customHeight="1">
      <c r="A81" s="4"/>
    </row>
    <row r="82" ht="15.75" customHeight="1">
      <c r="A82" s="4"/>
    </row>
    <row r="83" ht="15.75" customHeight="1">
      <c r="A83" s="4"/>
    </row>
    <row r="84" ht="15.75" customHeight="1">
      <c r="A84" s="4"/>
    </row>
    <row r="85" ht="15.75" customHeight="1">
      <c r="A85" s="4"/>
    </row>
    <row r="86" ht="15.75" customHeight="1">
      <c r="A86" s="4"/>
    </row>
    <row r="87" ht="15.75" customHeight="1">
      <c r="A87" s="4"/>
    </row>
    <row r="88" ht="15.75" customHeight="1">
      <c r="A88" s="4"/>
    </row>
    <row r="89" ht="15.75" customHeight="1">
      <c r="A89" s="4"/>
    </row>
    <row r="90" ht="15.75" customHeight="1">
      <c r="A90" s="4"/>
    </row>
    <row r="91" ht="15.75" customHeight="1">
      <c r="A91" s="4"/>
    </row>
    <row r="92" ht="15.75" customHeight="1">
      <c r="A92" s="4"/>
    </row>
    <row r="93" ht="15.75" customHeight="1">
      <c r="A93" s="4"/>
    </row>
    <row r="94" ht="15.75" customHeight="1">
      <c r="A94" s="4"/>
    </row>
    <row r="95" ht="15.75" customHeight="1">
      <c r="A95" s="4"/>
    </row>
    <row r="96" ht="15.75" customHeight="1">
      <c r="A96" s="4"/>
    </row>
    <row r="97" ht="15.75" customHeight="1">
      <c r="A97" s="4"/>
    </row>
    <row r="98" ht="15.75" customHeight="1">
      <c r="A98" s="4"/>
    </row>
    <row r="99" ht="15.75" customHeight="1">
      <c r="A99" s="4"/>
    </row>
    <row r="100" ht="15.75" customHeight="1">
      <c r="A100" s="4"/>
    </row>
    <row r="101" ht="15.75" customHeight="1">
      <c r="A101" s="4"/>
    </row>
    <row r="102" ht="15.75" customHeight="1">
      <c r="A102" s="4"/>
    </row>
    <row r="103" ht="15.75" customHeight="1">
      <c r="A103" s="4"/>
    </row>
    <row r="104" ht="15.75" customHeight="1">
      <c r="A104" s="4"/>
    </row>
    <row r="105" ht="15.75" customHeight="1">
      <c r="A105" s="4"/>
    </row>
    <row r="106" ht="15.75" customHeight="1">
      <c r="A106" s="4"/>
    </row>
    <row r="107" ht="15.75" customHeight="1">
      <c r="A107" s="4"/>
    </row>
    <row r="108" ht="15.75" customHeight="1">
      <c r="A108" s="4"/>
    </row>
    <row r="109" ht="15.75" customHeight="1">
      <c r="A109" s="4"/>
    </row>
    <row r="110" ht="15.75" customHeight="1">
      <c r="A110" s="4"/>
    </row>
    <row r="111" ht="15.75" customHeight="1">
      <c r="A111" s="4"/>
    </row>
    <row r="112" ht="15.75" customHeight="1">
      <c r="A112" s="4"/>
    </row>
    <row r="113" ht="15.75" customHeight="1">
      <c r="A113" s="4"/>
    </row>
    <row r="114" ht="15.75" customHeight="1">
      <c r="A114" s="4"/>
    </row>
    <row r="115" ht="15.75" customHeight="1">
      <c r="A115" s="4"/>
    </row>
    <row r="116" ht="15.75" customHeight="1">
      <c r="A116" s="4"/>
    </row>
    <row r="117" ht="15.75" customHeight="1">
      <c r="A117" s="4"/>
    </row>
    <row r="118" ht="15.75" customHeight="1">
      <c r="A118" s="4"/>
    </row>
    <row r="119" ht="15.75" customHeight="1">
      <c r="A119" s="4"/>
    </row>
    <row r="120" ht="15.75" customHeight="1">
      <c r="A120" s="4"/>
    </row>
    <row r="121" ht="15.75" customHeight="1">
      <c r="A121" s="4"/>
    </row>
    <row r="122" ht="15.75" customHeight="1">
      <c r="A122" s="4"/>
    </row>
    <row r="123" ht="15.75" customHeight="1">
      <c r="A123" s="4"/>
    </row>
    <row r="124" ht="15.75" customHeight="1">
      <c r="A124" s="4"/>
    </row>
    <row r="125" ht="15.75" customHeight="1">
      <c r="A125" s="4"/>
    </row>
    <row r="126" ht="15.75" customHeight="1">
      <c r="A126" s="4"/>
    </row>
    <row r="127" ht="15.75" customHeight="1">
      <c r="A127" s="4"/>
    </row>
    <row r="128" ht="15.75" customHeight="1">
      <c r="A128" s="4"/>
    </row>
    <row r="129" ht="15.75" customHeight="1">
      <c r="A129" s="4"/>
    </row>
    <row r="130" ht="15.75" customHeight="1">
      <c r="A130" s="4"/>
    </row>
    <row r="131" ht="15.75" customHeight="1">
      <c r="A131" s="4"/>
    </row>
    <row r="132" ht="15.75" customHeight="1">
      <c r="A132" s="4"/>
    </row>
    <row r="133" ht="15.75" customHeight="1">
      <c r="A133" s="4"/>
    </row>
    <row r="134" ht="15.75" customHeight="1">
      <c r="A134" s="4"/>
    </row>
    <row r="135" ht="15.75" customHeight="1">
      <c r="A135" s="4"/>
    </row>
    <row r="136" ht="15.75" customHeight="1">
      <c r="A136" s="4"/>
    </row>
    <row r="137" ht="15.75" customHeight="1">
      <c r="A137" s="4"/>
    </row>
    <row r="138" ht="15.75" customHeight="1">
      <c r="A138" s="4"/>
    </row>
    <row r="139" ht="15.75" customHeight="1">
      <c r="A139" s="4"/>
    </row>
    <row r="140" ht="15.75" customHeight="1">
      <c r="A140" s="4"/>
    </row>
    <row r="141" ht="15.75" customHeight="1">
      <c r="A141" s="4"/>
    </row>
    <row r="142" ht="15.75" customHeight="1">
      <c r="A142" s="4"/>
    </row>
    <row r="143" ht="15.75" customHeight="1">
      <c r="A143" s="4"/>
    </row>
    <row r="144" ht="15.75" customHeight="1">
      <c r="A144" s="4"/>
    </row>
    <row r="145" ht="15.75" customHeight="1">
      <c r="A145" s="4"/>
    </row>
    <row r="146" ht="15.75" customHeight="1">
      <c r="A146" s="4"/>
    </row>
    <row r="147" ht="15.75" customHeight="1">
      <c r="A147" s="4"/>
    </row>
    <row r="148" ht="15.75" customHeight="1">
      <c r="A148" s="4"/>
    </row>
    <row r="149" ht="15.75" customHeight="1">
      <c r="A149" s="4"/>
    </row>
    <row r="150" ht="15.75" customHeight="1">
      <c r="A150" s="4"/>
    </row>
    <row r="151" ht="15.75" customHeight="1">
      <c r="A151" s="4"/>
    </row>
    <row r="152" ht="15.75" customHeight="1">
      <c r="A152" s="4"/>
    </row>
    <row r="153" ht="15.75" customHeight="1">
      <c r="A153" s="4"/>
    </row>
    <row r="154" ht="15.75" customHeight="1">
      <c r="A154" s="4"/>
    </row>
    <row r="155" ht="15.75" customHeight="1">
      <c r="A155" s="4"/>
    </row>
    <row r="156" ht="15.75" customHeight="1">
      <c r="A156" s="4"/>
    </row>
    <row r="157" ht="15.75" customHeight="1">
      <c r="A157" s="4"/>
    </row>
    <row r="158" ht="15.75" customHeight="1">
      <c r="A158" s="4"/>
    </row>
    <row r="159" ht="15.75" customHeight="1">
      <c r="A159" s="4"/>
    </row>
    <row r="160" ht="15.75" customHeight="1">
      <c r="A160" s="4"/>
    </row>
    <row r="161" ht="15.75" customHeight="1">
      <c r="A161" s="4"/>
    </row>
    <row r="162" ht="15.75" customHeight="1">
      <c r="A162" s="4"/>
    </row>
    <row r="163" ht="15.75" customHeight="1">
      <c r="A163" s="4"/>
    </row>
    <row r="164" ht="15.75" customHeight="1">
      <c r="A164" s="4"/>
    </row>
    <row r="165" ht="15.75" customHeight="1">
      <c r="A165" s="4"/>
    </row>
    <row r="166" ht="15.75" customHeight="1">
      <c r="A166" s="4"/>
    </row>
    <row r="167" ht="15.75" customHeight="1">
      <c r="A167" s="4"/>
    </row>
    <row r="168" ht="15.75" customHeight="1">
      <c r="A168" s="4"/>
    </row>
    <row r="169" ht="15.75" customHeight="1">
      <c r="A169" s="4"/>
    </row>
    <row r="170" ht="15.75" customHeight="1">
      <c r="A170" s="4"/>
    </row>
    <row r="171" ht="15.75" customHeight="1">
      <c r="A171" s="4"/>
    </row>
    <row r="172" ht="15.75" customHeight="1">
      <c r="A172" s="4"/>
    </row>
    <row r="173" ht="15.75" customHeight="1">
      <c r="A173" s="4"/>
    </row>
    <row r="174" ht="15.75" customHeight="1">
      <c r="A174" s="4"/>
    </row>
    <row r="175" ht="15.75" customHeight="1">
      <c r="A175" s="4"/>
    </row>
    <row r="176" ht="15.75" customHeight="1">
      <c r="A176" s="4"/>
    </row>
    <row r="177" ht="15.75" customHeight="1">
      <c r="A177" s="4"/>
    </row>
    <row r="178" ht="15.75" customHeight="1">
      <c r="A178" s="4"/>
    </row>
    <row r="179" ht="15.75" customHeight="1">
      <c r="A179" s="4"/>
    </row>
    <row r="180" ht="15.75" customHeight="1">
      <c r="A180" s="4"/>
    </row>
    <row r="181" ht="15.75" customHeight="1">
      <c r="A181" s="4"/>
    </row>
    <row r="182" ht="15.75" customHeight="1">
      <c r="A182" s="4"/>
    </row>
    <row r="183" ht="15.75" customHeight="1">
      <c r="A183" s="4"/>
    </row>
    <row r="184" ht="15.75" customHeight="1">
      <c r="A184" s="4"/>
    </row>
    <row r="185" ht="15.75" customHeight="1">
      <c r="A185" s="4"/>
    </row>
    <row r="186" ht="15.75" customHeight="1">
      <c r="A186" s="4"/>
    </row>
    <row r="187" ht="15.75" customHeight="1">
      <c r="A187" s="4"/>
    </row>
    <row r="188" ht="15.75" customHeight="1">
      <c r="A188" s="4"/>
    </row>
    <row r="189" ht="15.75" customHeight="1">
      <c r="A189" s="4"/>
    </row>
    <row r="190" ht="15.75" customHeight="1">
      <c r="A190" s="4"/>
    </row>
    <row r="191" ht="15.75" customHeight="1">
      <c r="A191" s="4"/>
    </row>
    <row r="192" ht="15.75" customHeight="1">
      <c r="A192" s="4"/>
    </row>
    <row r="193" ht="15.75" customHeight="1">
      <c r="A193" s="4"/>
    </row>
    <row r="194" ht="15.75" customHeight="1">
      <c r="A194" s="4"/>
    </row>
    <row r="195" ht="15.75" customHeight="1">
      <c r="A195" s="4"/>
    </row>
    <row r="196" ht="15.75" customHeight="1">
      <c r="A196" s="4"/>
    </row>
    <row r="197" ht="15.75" customHeight="1">
      <c r="A197" s="4"/>
    </row>
    <row r="198" ht="15.75" customHeight="1">
      <c r="A198" s="4"/>
    </row>
    <row r="199" ht="15.75" customHeight="1">
      <c r="A199" s="4"/>
    </row>
    <row r="200" ht="15.75" customHeight="1">
      <c r="A200" s="4"/>
    </row>
    <row r="201" ht="15.75" customHeight="1">
      <c r="A201" s="4"/>
    </row>
    <row r="202" ht="15.75" customHeight="1">
      <c r="A202" s="4"/>
    </row>
    <row r="203" ht="15.75" customHeight="1">
      <c r="A203" s="4"/>
    </row>
    <row r="204" ht="15.75" customHeight="1">
      <c r="A204" s="4"/>
    </row>
    <row r="205" ht="15.75" customHeight="1">
      <c r="A205" s="4"/>
    </row>
    <row r="206" ht="15.75" customHeight="1">
      <c r="A206" s="4"/>
    </row>
    <row r="207" ht="15.75" customHeight="1">
      <c r="A207" s="4"/>
    </row>
    <row r="208" ht="15.75" customHeight="1">
      <c r="A208" s="4"/>
    </row>
    <row r="209" ht="15.75" customHeight="1">
      <c r="A209" s="4"/>
    </row>
    <row r="210" ht="15.75" customHeight="1">
      <c r="A210" s="4"/>
    </row>
    <row r="211" ht="15.75" customHeight="1">
      <c r="A211" s="4"/>
    </row>
    <row r="212" ht="15.75" customHeight="1">
      <c r="A212" s="4"/>
    </row>
    <row r="213" ht="15.75" customHeight="1">
      <c r="A213" s="4"/>
    </row>
    <row r="214" ht="15.75" customHeight="1">
      <c r="A214" s="4"/>
    </row>
    <row r="215" ht="15.75" customHeight="1">
      <c r="A215" s="4"/>
    </row>
    <row r="216" ht="15.75" customHeight="1">
      <c r="A216" s="4"/>
    </row>
    <row r="217" ht="15.75" customHeight="1">
      <c r="A217" s="4"/>
    </row>
    <row r="218" ht="15.75" customHeight="1">
      <c r="A218" s="4"/>
    </row>
    <row r="219" ht="15.75" customHeight="1">
      <c r="A219" s="4"/>
    </row>
    <row r="220" ht="15.75" customHeight="1">
      <c r="A220" s="4"/>
    </row>
    <row r="221" ht="15.75" customHeight="1">
      <c r="A221" s="4"/>
    </row>
    <row r="222" ht="15.75" customHeight="1">
      <c r="A222" s="4"/>
    </row>
    <row r="223" ht="15.75" customHeight="1">
      <c r="A223" s="4"/>
    </row>
    <row r="224" ht="15.75" customHeight="1">
      <c r="A224" s="4"/>
    </row>
    <row r="225" ht="15.75" customHeight="1">
      <c r="A225" s="4"/>
    </row>
    <row r="226" ht="15.75" customHeight="1">
      <c r="A226" s="4"/>
    </row>
    <row r="227" ht="15.75" customHeight="1">
      <c r="A227" s="4"/>
    </row>
    <row r="228" ht="15.75" customHeight="1">
      <c r="A228" s="4"/>
    </row>
    <row r="229" ht="15.75" customHeight="1">
      <c r="A229" s="4"/>
    </row>
    <row r="230" ht="15.75" customHeight="1">
      <c r="A230" s="4"/>
    </row>
    <row r="231" ht="15.75" customHeight="1">
      <c r="A231" s="4"/>
    </row>
    <row r="232" ht="15.75" customHeight="1">
      <c r="A232" s="4"/>
    </row>
    <row r="233" ht="15.75" customHeight="1">
      <c r="A233" s="4"/>
    </row>
    <row r="234" ht="15.75" customHeight="1">
      <c r="A234" s="4"/>
    </row>
    <row r="235" ht="15.75" customHeight="1">
      <c r="A235" s="4"/>
    </row>
    <row r="236" ht="15.75" customHeight="1">
      <c r="A236" s="4"/>
    </row>
    <row r="237" ht="15.75" customHeight="1">
      <c r="A237" s="4"/>
    </row>
    <row r="238" ht="15.75" customHeight="1">
      <c r="A238" s="4"/>
    </row>
    <row r="239" ht="15.75" customHeight="1">
      <c r="A239" s="4"/>
    </row>
    <row r="240" ht="15.75" customHeight="1">
      <c r="A240" s="4"/>
    </row>
    <row r="241" ht="15.75" customHeight="1">
      <c r="A241" s="4"/>
    </row>
    <row r="242" ht="15.75" customHeight="1">
      <c r="A242" s="4"/>
    </row>
    <row r="243" ht="15.75" customHeight="1">
      <c r="A243" s="4"/>
    </row>
    <row r="244" ht="15.75" customHeight="1">
      <c r="A244" s="4"/>
    </row>
    <row r="245" ht="15.75" customHeight="1">
      <c r="A245" s="4"/>
    </row>
    <row r="246" ht="15.75" customHeight="1">
      <c r="A246" s="4"/>
    </row>
    <row r="247" ht="15.75" customHeight="1">
      <c r="A247" s="4"/>
    </row>
    <row r="248" ht="15.75" customHeight="1">
      <c r="A248" s="4"/>
    </row>
    <row r="249" ht="15.75" customHeight="1">
      <c r="A249" s="4"/>
    </row>
    <row r="250" ht="15.75" customHeight="1">
      <c r="A250" s="4"/>
    </row>
    <row r="251" ht="15.75" customHeight="1">
      <c r="A251" s="4"/>
    </row>
    <row r="252" ht="15.75" customHeight="1">
      <c r="A252" s="4"/>
    </row>
    <row r="253" ht="15.75" customHeight="1">
      <c r="A253" s="4"/>
    </row>
    <row r="254" ht="15.75" customHeight="1">
      <c r="A254" s="4"/>
    </row>
    <row r="255" ht="15.75" customHeight="1">
      <c r="A255" s="4"/>
    </row>
    <row r="256" ht="15.75" customHeight="1">
      <c r="A256" s="4"/>
    </row>
    <row r="257" ht="15.75" customHeight="1">
      <c r="A257" s="4"/>
    </row>
    <row r="258" ht="15.75" customHeight="1">
      <c r="A258" s="4"/>
    </row>
    <row r="259" ht="15.75" customHeight="1">
      <c r="A259" s="4"/>
    </row>
    <row r="260" ht="15.75" customHeight="1">
      <c r="A260" s="4"/>
    </row>
    <row r="261" ht="15.75" customHeight="1">
      <c r="A261" s="4"/>
    </row>
    <row r="262" ht="15.75" customHeight="1">
      <c r="A262" s="4"/>
    </row>
    <row r="263" ht="15.75" customHeight="1">
      <c r="A263" s="4"/>
    </row>
    <row r="264" ht="15.75" customHeight="1">
      <c r="A264" s="4"/>
    </row>
    <row r="265" ht="15.75" customHeight="1">
      <c r="A265" s="4"/>
    </row>
    <row r="266" ht="15.75" customHeight="1">
      <c r="A266" s="4"/>
    </row>
    <row r="267" ht="15.75" customHeight="1">
      <c r="A267" s="4"/>
    </row>
    <row r="268" ht="15.75" customHeight="1">
      <c r="A268" s="4"/>
    </row>
    <row r="269" ht="15.75" customHeight="1">
      <c r="A269" s="4"/>
    </row>
    <row r="270" ht="15.75" customHeight="1">
      <c r="A270" s="4"/>
    </row>
    <row r="271" ht="15.75" customHeight="1">
      <c r="A271" s="4"/>
    </row>
    <row r="272" ht="15.75" customHeight="1">
      <c r="A272" s="4"/>
    </row>
    <row r="273" ht="15.75" customHeight="1">
      <c r="A273" s="4"/>
    </row>
    <row r="274" ht="15.75" customHeight="1">
      <c r="A274" s="4"/>
    </row>
    <row r="275" ht="15.75" customHeight="1">
      <c r="A275" s="4"/>
    </row>
    <row r="276" ht="15.75" customHeight="1">
      <c r="A276" s="4"/>
    </row>
    <row r="277" ht="15.75" customHeight="1">
      <c r="A277" s="4"/>
    </row>
    <row r="278" ht="15.75" customHeight="1">
      <c r="A278" s="4"/>
    </row>
    <row r="279" ht="15.75" customHeight="1">
      <c r="A279" s="4"/>
    </row>
    <row r="280" ht="15.75" customHeight="1">
      <c r="A280" s="4"/>
    </row>
    <row r="281" ht="15.75" customHeight="1">
      <c r="A281" s="4"/>
    </row>
    <row r="282" ht="15.75" customHeight="1">
      <c r="A282" s="4"/>
    </row>
    <row r="283" ht="15.75" customHeight="1">
      <c r="A283" s="4"/>
    </row>
    <row r="284" ht="15.75" customHeight="1">
      <c r="A284" s="4"/>
    </row>
    <row r="285" ht="15.75" customHeight="1">
      <c r="A285" s="4"/>
    </row>
    <row r="286" ht="15.75" customHeight="1">
      <c r="A286" s="4"/>
    </row>
    <row r="287" ht="15.75" customHeight="1">
      <c r="A287" s="4"/>
    </row>
    <row r="288" ht="15.75" customHeight="1">
      <c r="A288" s="4"/>
    </row>
    <row r="289" ht="15.75" customHeight="1">
      <c r="A289" s="4"/>
    </row>
    <row r="290" ht="15.75" customHeight="1">
      <c r="A290" s="4"/>
    </row>
    <row r="291" ht="15.75" customHeight="1">
      <c r="A291" s="4"/>
    </row>
    <row r="292" ht="15.75" customHeight="1">
      <c r="A292" s="4"/>
    </row>
    <row r="293" ht="15.75" customHeight="1">
      <c r="A293" s="4"/>
    </row>
    <row r="294" ht="15.75" customHeight="1">
      <c r="A294" s="4"/>
    </row>
    <row r="295" ht="15.75" customHeight="1">
      <c r="A295" s="4"/>
    </row>
    <row r="296" ht="15.75" customHeight="1">
      <c r="A296" s="4"/>
    </row>
    <row r="297" ht="15.75" customHeight="1">
      <c r="A297" s="4"/>
    </row>
    <row r="298" ht="15.75" customHeight="1">
      <c r="A298" s="4"/>
    </row>
    <row r="299" ht="15.75" customHeight="1">
      <c r="A299" s="4"/>
    </row>
    <row r="300" ht="15.75" customHeight="1">
      <c r="A300" s="4"/>
    </row>
    <row r="301" ht="15.75" customHeight="1">
      <c r="A301" s="4"/>
    </row>
    <row r="302" ht="15.75" customHeight="1">
      <c r="A302" s="4"/>
    </row>
    <row r="303" ht="15.75" customHeight="1">
      <c r="A303" s="4"/>
    </row>
    <row r="304" ht="15.75" customHeight="1">
      <c r="A304" s="4"/>
    </row>
    <row r="305" ht="15.75" customHeight="1">
      <c r="A305" s="4"/>
    </row>
    <row r="306" ht="15.75" customHeight="1">
      <c r="A306" s="4"/>
    </row>
    <row r="307" ht="15.75" customHeight="1">
      <c r="A307" s="4"/>
    </row>
    <row r="308" ht="15.75" customHeight="1">
      <c r="A308" s="4"/>
    </row>
    <row r="309" ht="15.75" customHeight="1">
      <c r="A309" s="4"/>
    </row>
    <row r="310" ht="15.75" customHeight="1">
      <c r="A310" s="4"/>
    </row>
    <row r="311" ht="15.75" customHeight="1">
      <c r="A311" s="4"/>
    </row>
    <row r="312" ht="15.75" customHeight="1">
      <c r="A312" s="4"/>
    </row>
    <row r="313" ht="15.75" customHeight="1">
      <c r="A313" s="4"/>
    </row>
    <row r="314" ht="15.75" customHeight="1">
      <c r="A314" s="4"/>
    </row>
    <row r="315" ht="15.75" customHeight="1">
      <c r="A315" s="4"/>
    </row>
    <row r="316" ht="15.75" customHeight="1">
      <c r="A316" s="4"/>
    </row>
    <row r="317" ht="15.75" customHeight="1">
      <c r="A317" s="4"/>
    </row>
    <row r="318" ht="15.75" customHeight="1">
      <c r="A318" s="4"/>
    </row>
    <row r="319" ht="15.75" customHeight="1">
      <c r="A319" s="4"/>
    </row>
    <row r="320" ht="15.75" customHeight="1">
      <c r="A320" s="4"/>
    </row>
    <row r="321" ht="15.75" customHeight="1">
      <c r="A321" s="4"/>
    </row>
    <row r="322" ht="15.75" customHeight="1">
      <c r="A322" s="4"/>
    </row>
    <row r="323" ht="15.75" customHeight="1">
      <c r="A323" s="4"/>
    </row>
    <row r="324" ht="15.75" customHeight="1">
      <c r="A324" s="4"/>
    </row>
    <row r="325" ht="15.75" customHeight="1">
      <c r="A325" s="4"/>
    </row>
    <row r="326" ht="15.75" customHeight="1">
      <c r="A326" s="4"/>
    </row>
    <row r="327" ht="15.75" customHeight="1">
      <c r="A327" s="4"/>
    </row>
    <row r="328" ht="15.75" customHeight="1">
      <c r="A328" s="4"/>
    </row>
    <row r="329" ht="15.75" customHeight="1">
      <c r="A329" s="4"/>
    </row>
    <row r="330" ht="15.75" customHeight="1">
      <c r="A330" s="4"/>
    </row>
    <row r="331" ht="15.75" customHeight="1">
      <c r="A331" s="4"/>
    </row>
    <row r="332" ht="15.75" customHeight="1">
      <c r="A332" s="4"/>
    </row>
    <row r="333" ht="15.75" customHeight="1">
      <c r="A333" s="4"/>
    </row>
    <row r="334" ht="15.75" customHeight="1">
      <c r="A334" s="4"/>
    </row>
    <row r="335" ht="15.75" customHeight="1">
      <c r="A335" s="4"/>
    </row>
    <row r="336" ht="15.75" customHeight="1">
      <c r="A336" s="4"/>
    </row>
    <row r="337" ht="15.75" customHeight="1">
      <c r="A337" s="4"/>
    </row>
    <row r="338" ht="15.75" customHeight="1">
      <c r="A338" s="4"/>
    </row>
    <row r="339" ht="15.75" customHeight="1">
      <c r="A339" s="4"/>
    </row>
    <row r="340" ht="15.75" customHeight="1">
      <c r="A340" s="4"/>
    </row>
    <row r="341" ht="15.75" customHeight="1">
      <c r="A341" s="4"/>
    </row>
    <row r="342" ht="15.75" customHeight="1">
      <c r="A342" s="4"/>
    </row>
    <row r="343" ht="15.75" customHeight="1">
      <c r="A343" s="4"/>
    </row>
    <row r="344" ht="15.75" customHeight="1">
      <c r="A344" s="4"/>
    </row>
    <row r="345" ht="15.75" customHeight="1">
      <c r="A345" s="4"/>
    </row>
    <row r="346" ht="15.75" customHeight="1">
      <c r="A346" s="4"/>
    </row>
    <row r="347" ht="15.75" customHeight="1">
      <c r="A347" s="4"/>
    </row>
    <row r="348" ht="15.75" customHeight="1">
      <c r="A348" s="4"/>
    </row>
    <row r="349" ht="15.75" customHeight="1">
      <c r="A349" s="4"/>
    </row>
    <row r="350" ht="15.75" customHeight="1">
      <c r="A350" s="4"/>
    </row>
    <row r="351" ht="15.75" customHeight="1">
      <c r="A351" s="4"/>
    </row>
    <row r="352" ht="15.75" customHeight="1">
      <c r="A352" s="4"/>
    </row>
    <row r="353" ht="15.75" customHeight="1">
      <c r="A353" s="4"/>
    </row>
    <row r="354" ht="15.75" customHeight="1">
      <c r="A354" s="4"/>
    </row>
    <row r="355" ht="15.75" customHeight="1">
      <c r="A355" s="4"/>
    </row>
    <row r="356" ht="15.75" customHeight="1">
      <c r="A356" s="4"/>
    </row>
    <row r="357" ht="15.75" customHeight="1">
      <c r="A357" s="4"/>
    </row>
    <row r="358" ht="15.75" customHeight="1">
      <c r="A358" s="4"/>
    </row>
    <row r="359" ht="15.75" customHeight="1">
      <c r="A359" s="4"/>
    </row>
    <row r="360" ht="15.75" customHeight="1">
      <c r="A360" s="4"/>
    </row>
    <row r="361" ht="15.75" customHeight="1">
      <c r="A361" s="4"/>
    </row>
    <row r="362" ht="15.75" customHeight="1">
      <c r="A362" s="4"/>
    </row>
    <row r="363" ht="15.75" customHeight="1">
      <c r="A363" s="4"/>
    </row>
    <row r="364" ht="15.75" customHeight="1">
      <c r="A364" s="4"/>
    </row>
    <row r="365" ht="15.75" customHeight="1">
      <c r="A365" s="4"/>
    </row>
    <row r="366" ht="15.75" customHeight="1">
      <c r="A366" s="4"/>
    </row>
    <row r="367" ht="15.75" customHeight="1">
      <c r="A367" s="4"/>
    </row>
    <row r="368" ht="15.75" customHeight="1">
      <c r="A368" s="4"/>
    </row>
    <row r="369" ht="15.75" customHeight="1">
      <c r="A369" s="4"/>
    </row>
    <row r="370" ht="15.75" customHeight="1">
      <c r="A370" s="4"/>
    </row>
    <row r="371" ht="15.75" customHeight="1">
      <c r="A371" s="4"/>
    </row>
    <row r="372" ht="15.75" customHeight="1">
      <c r="A372" s="4"/>
    </row>
    <row r="373" ht="15.75" customHeight="1">
      <c r="A373" s="4"/>
    </row>
    <row r="374" ht="15.75" customHeight="1">
      <c r="A374" s="4"/>
    </row>
    <row r="375" ht="15.75" customHeight="1">
      <c r="A375" s="4"/>
    </row>
    <row r="376" ht="15.75" customHeight="1">
      <c r="A376" s="4"/>
    </row>
    <row r="377" ht="15.75" customHeight="1">
      <c r="A377" s="4"/>
    </row>
    <row r="378" ht="15.75" customHeight="1">
      <c r="A378" s="4"/>
    </row>
    <row r="379" ht="15.75" customHeight="1">
      <c r="A379" s="4"/>
    </row>
    <row r="380" ht="15.75" customHeight="1">
      <c r="A380" s="4"/>
    </row>
    <row r="381" ht="15.75" customHeight="1">
      <c r="A381" s="4"/>
    </row>
    <row r="382" ht="15.75" customHeight="1">
      <c r="A382" s="4"/>
    </row>
    <row r="383" ht="15.75" customHeight="1">
      <c r="A383" s="4"/>
    </row>
    <row r="384" ht="15.75" customHeight="1">
      <c r="A384" s="4"/>
    </row>
    <row r="385" ht="15.75" customHeight="1">
      <c r="A385" s="4"/>
    </row>
    <row r="386" ht="15.75" customHeight="1">
      <c r="A386" s="4"/>
    </row>
    <row r="387" ht="15.75" customHeight="1">
      <c r="A387" s="4"/>
    </row>
    <row r="388" ht="15.75" customHeight="1">
      <c r="A388" s="4"/>
    </row>
    <row r="389" ht="15.75" customHeight="1">
      <c r="A389" s="4"/>
    </row>
    <row r="390" ht="15.75" customHeight="1">
      <c r="A390" s="4"/>
    </row>
    <row r="391" ht="15.75" customHeight="1">
      <c r="A391" s="4"/>
    </row>
    <row r="392" ht="15.75" customHeight="1">
      <c r="A392" s="4"/>
    </row>
    <row r="393" ht="15.75" customHeight="1">
      <c r="A393" s="4"/>
    </row>
    <row r="394" ht="15.75" customHeight="1">
      <c r="A394" s="4"/>
    </row>
    <row r="395" ht="15.75" customHeight="1">
      <c r="A395" s="4"/>
    </row>
    <row r="396" ht="15.75" customHeight="1">
      <c r="A396" s="4"/>
    </row>
    <row r="397" ht="15.75" customHeight="1">
      <c r="A397" s="4"/>
    </row>
    <row r="398" ht="15.75" customHeight="1">
      <c r="A398" s="4"/>
    </row>
    <row r="399" ht="15.75" customHeight="1">
      <c r="A399" s="4"/>
    </row>
    <row r="400" ht="15.75" customHeight="1">
      <c r="A400" s="4"/>
    </row>
    <row r="401" ht="15.75" customHeight="1">
      <c r="A401" s="4"/>
    </row>
    <row r="402" ht="15.75" customHeight="1">
      <c r="A402" s="4"/>
    </row>
    <row r="403" ht="15.75" customHeight="1">
      <c r="A403" s="4"/>
    </row>
    <row r="404" ht="15.75" customHeight="1">
      <c r="A404" s="4"/>
    </row>
    <row r="405" ht="15.75" customHeight="1">
      <c r="A405" s="4"/>
    </row>
    <row r="406" ht="15.75" customHeight="1">
      <c r="A406" s="4"/>
    </row>
    <row r="407" ht="15.75" customHeight="1">
      <c r="A407" s="4"/>
    </row>
    <row r="408" ht="15.75" customHeight="1">
      <c r="A408" s="4"/>
    </row>
    <row r="409" ht="15.75" customHeight="1">
      <c r="A409" s="4"/>
    </row>
    <row r="410" ht="15.75" customHeight="1">
      <c r="A410" s="4"/>
    </row>
    <row r="411" ht="15.75" customHeight="1">
      <c r="A411" s="4"/>
    </row>
    <row r="412" ht="15.75" customHeight="1">
      <c r="A412" s="4"/>
    </row>
    <row r="413" ht="15.75" customHeight="1">
      <c r="A413" s="4"/>
    </row>
    <row r="414" ht="15.75" customHeight="1">
      <c r="A414" s="4"/>
    </row>
    <row r="415" ht="15.75" customHeight="1">
      <c r="A415" s="4"/>
    </row>
    <row r="416" ht="15.75" customHeight="1">
      <c r="A416" s="4"/>
    </row>
    <row r="417" ht="15.75" customHeight="1">
      <c r="A417" s="4"/>
    </row>
    <row r="418" ht="15.75" customHeight="1">
      <c r="A418" s="4"/>
    </row>
    <row r="419" ht="15.75" customHeight="1">
      <c r="A419" s="4"/>
    </row>
    <row r="420" ht="15.75" customHeight="1">
      <c r="A420" s="4"/>
    </row>
    <row r="421" ht="15.75" customHeight="1">
      <c r="A421" s="4"/>
    </row>
    <row r="422" ht="15.75" customHeight="1">
      <c r="A422" s="4"/>
    </row>
    <row r="423" ht="15.75" customHeight="1">
      <c r="A423" s="4"/>
    </row>
    <row r="424" ht="15.75" customHeight="1">
      <c r="A424" s="4"/>
    </row>
    <row r="425" ht="15.75" customHeight="1">
      <c r="A425" s="4"/>
    </row>
    <row r="426" ht="15.75" customHeight="1">
      <c r="A426" s="4"/>
    </row>
    <row r="427" ht="15.75" customHeight="1">
      <c r="A427" s="4"/>
    </row>
    <row r="428" ht="15.75" customHeight="1">
      <c r="A428" s="4"/>
    </row>
    <row r="429" ht="15.75" customHeight="1">
      <c r="A429" s="4"/>
    </row>
    <row r="430" ht="15.75" customHeight="1">
      <c r="A430" s="4"/>
    </row>
    <row r="431" ht="15.75" customHeight="1">
      <c r="A431" s="4"/>
    </row>
    <row r="432" ht="15.75" customHeight="1">
      <c r="A432" s="4"/>
    </row>
    <row r="433" ht="15.75" customHeight="1">
      <c r="A433" s="4"/>
    </row>
    <row r="434" ht="15.75" customHeight="1">
      <c r="A434" s="4"/>
    </row>
    <row r="435" ht="15.75" customHeight="1">
      <c r="A435" s="4"/>
    </row>
    <row r="436" ht="15.75" customHeight="1">
      <c r="A436" s="4"/>
    </row>
    <row r="437" ht="15.75" customHeight="1">
      <c r="A437" s="4"/>
    </row>
    <row r="438" ht="15.75" customHeight="1">
      <c r="A438" s="4"/>
    </row>
    <row r="439" ht="15.75" customHeight="1">
      <c r="A439" s="4"/>
    </row>
    <row r="440" ht="15.75" customHeight="1">
      <c r="A440" s="4"/>
    </row>
    <row r="441" ht="15.75" customHeight="1">
      <c r="A441" s="4"/>
    </row>
    <row r="442" ht="15.75" customHeight="1">
      <c r="A442" s="4"/>
    </row>
    <row r="443" ht="15.75" customHeight="1">
      <c r="A443" s="4"/>
    </row>
    <row r="444" ht="15.75" customHeight="1">
      <c r="A444" s="4"/>
    </row>
    <row r="445" ht="15.75" customHeight="1">
      <c r="A445" s="4"/>
    </row>
    <row r="446" ht="15.75" customHeight="1">
      <c r="A446" s="4"/>
    </row>
    <row r="447" ht="15.75" customHeight="1">
      <c r="A447" s="4"/>
    </row>
    <row r="448" ht="15.75" customHeight="1">
      <c r="A448" s="4"/>
    </row>
    <row r="449" ht="15.75" customHeight="1">
      <c r="A449" s="4"/>
    </row>
    <row r="450" ht="15.75" customHeight="1">
      <c r="A450" s="4"/>
    </row>
    <row r="451" ht="15.75" customHeight="1">
      <c r="A451" s="4"/>
    </row>
    <row r="452" ht="15.75" customHeight="1">
      <c r="A452" s="4"/>
    </row>
    <row r="453" ht="15.75" customHeight="1">
      <c r="A453" s="4"/>
    </row>
    <row r="454" ht="15.75" customHeight="1">
      <c r="A454" s="4"/>
    </row>
    <row r="455" ht="15.75" customHeight="1">
      <c r="A455" s="4"/>
    </row>
    <row r="456" ht="15.75" customHeight="1">
      <c r="A456" s="4"/>
    </row>
    <row r="457" ht="15.75" customHeight="1">
      <c r="A457" s="4"/>
    </row>
    <row r="458" ht="15.75" customHeight="1">
      <c r="A458" s="4"/>
    </row>
    <row r="459" ht="15.75" customHeight="1">
      <c r="A459" s="4"/>
    </row>
    <row r="460" ht="15.75" customHeight="1">
      <c r="A460" s="4"/>
    </row>
    <row r="461" ht="15.75" customHeight="1">
      <c r="A461" s="4"/>
    </row>
    <row r="462" ht="15.75" customHeight="1">
      <c r="A462" s="4"/>
    </row>
    <row r="463" ht="15.75" customHeight="1">
      <c r="A463" s="4"/>
    </row>
    <row r="464" ht="15.75" customHeight="1">
      <c r="A464" s="4"/>
    </row>
    <row r="465" ht="15.75" customHeight="1">
      <c r="A465" s="4"/>
    </row>
    <row r="466" ht="15.75" customHeight="1">
      <c r="A466" s="4"/>
    </row>
    <row r="467" ht="15.75" customHeight="1">
      <c r="A467" s="4"/>
    </row>
    <row r="468" ht="15.75" customHeight="1">
      <c r="A468" s="4"/>
    </row>
    <row r="469" ht="15.75" customHeight="1">
      <c r="A469" s="4"/>
    </row>
    <row r="470" ht="15.75" customHeight="1">
      <c r="A470" s="4"/>
    </row>
    <row r="471" ht="15.75" customHeight="1">
      <c r="A471" s="4"/>
    </row>
    <row r="472" ht="15.75" customHeight="1">
      <c r="A472" s="4"/>
    </row>
    <row r="473" ht="15.75" customHeight="1">
      <c r="A473" s="4"/>
    </row>
    <row r="474" ht="15.75" customHeight="1">
      <c r="A474" s="4"/>
    </row>
    <row r="475" ht="15.75" customHeight="1">
      <c r="A475" s="4"/>
    </row>
    <row r="476" ht="15.75" customHeight="1">
      <c r="A476" s="4"/>
    </row>
    <row r="477" ht="15.75" customHeight="1">
      <c r="A477" s="4"/>
    </row>
    <row r="478" ht="15.75" customHeight="1">
      <c r="A478" s="4"/>
    </row>
    <row r="479" ht="15.75" customHeight="1">
      <c r="A479" s="4"/>
    </row>
    <row r="480" ht="15.75" customHeight="1">
      <c r="A480" s="4"/>
    </row>
    <row r="481" ht="15.75" customHeight="1">
      <c r="A481" s="4"/>
    </row>
    <row r="482" ht="15.75" customHeight="1">
      <c r="A482" s="4"/>
    </row>
    <row r="483" ht="15.75" customHeight="1">
      <c r="A483" s="4"/>
    </row>
    <row r="484" ht="15.75" customHeight="1">
      <c r="A484" s="4"/>
    </row>
    <row r="485" ht="15.75" customHeight="1">
      <c r="A485" s="4"/>
    </row>
    <row r="486" ht="15.75" customHeight="1">
      <c r="A486" s="4"/>
    </row>
    <row r="487" ht="15.75" customHeight="1">
      <c r="A487" s="4"/>
    </row>
    <row r="488" ht="15.75" customHeight="1">
      <c r="A488" s="4"/>
    </row>
    <row r="489" ht="15.75" customHeight="1">
      <c r="A489" s="4"/>
    </row>
    <row r="490" ht="15.75" customHeight="1">
      <c r="A490" s="4"/>
    </row>
    <row r="491" ht="15.75" customHeight="1">
      <c r="A491" s="4"/>
    </row>
    <row r="492" ht="15.75" customHeight="1">
      <c r="A492" s="4"/>
    </row>
    <row r="493" ht="15.75" customHeight="1">
      <c r="A493" s="4"/>
    </row>
    <row r="494" ht="15.75" customHeight="1">
      <c r="A494" s="4"/>
    </row>
    <row r="495" ht="15.75" customHeight="1">
      <c r="A495" s="4"/>
    </row>
    <row r="496" ht="15.75" customHeight="1">
      <c r="A496" s="4"/>
    </row>
    <row r="497" ht="15.75" customHeight="1">
      <c r="A497" s="4"/>
    </row>
    <row r="498" ht="15.75" customHeight="1">
      <c r="A498" s="4"/>
    </row>
    <row r="499" ht="15.75" customHeight="1">
      <c r="A499" s="4"/>
    </row>
    <row r="500" ht="15.75" customHeight="1">
      <c r="A500" s="4"/>
    </row>
    <row r="501" ht="15.75" customHeight="1">
      <c r="A501" s="4"/>
    </row>
    <row r="502" ht="15.75" customHeight="1">
      <c r="A502" s="4"/>
    </row>
    <row r="503" ht="15.75" customHeight="1">
      <c r="A503" s="4"/>
    </row>
    <row r="504" ht="15.75" customHeight="1">
      <c r="A504" s="4"/>
    </row>
    <row r="505" ht="15.75" customHeight="1">
      <c r="A505" s="4"/>
    </row>
    <row r="506" ht="15.75" customHeight="1">
      <c r="A506" s="4"/>
    </row>
    <row r="507" ht="15.75" customHeight="1">
      <c r="A507" s="4"/>
    </row>
    <row r="508" ht="15.75" customHeight="1">
      <c r="A508" s="4"/>
    </row>
    <row r="509" ht="15.75" customHeight="1">
      <c r="A509" s="4"/>
    </row>
    <row r="510" ht="15.75" customHeight="1">
      <c r="A510" s="4"/>
    </row>
    <row r="511" ht="15.75" customHeight="1">
      <c r="A511" s="4"/>
    </row>
    <row r="512" ht="15.75" customHeight="1">
      <c r="A512" s="4"/>
    </row>
    <row r="513" ht="15.75" customHeight="1">
      <c r="A513" s="4"/>
    </row>
    <row r="514" ht="15.75" customHeight="1">
      <c r="A514" s="4"/>
    </row>
    <row r="515" ht="15.75" customHeight="1">
      <c r="A515" s="4"/>
    </row>
    <row r="516" ht="15.75" customHeight="1">
      <c r="A516" s="4"/>
    </row>
    <row r="517" ht="15.75" customHeight="1">
      <c r="A517" s="4"/>
    </row>
    <row r="518" ht="15.75" customHeight="1">
      <c r="A518" s="4"/>
    </row>
    <row r="519" ht="15.75" customHeight="1">
      <c r="A519" s="4"/>
    </row>
    <row r="520" ht="15.75" customHeight="1">
      <c r="A520" s="4"/>
    </row>
    <row r="521" ht="15.75" customHeight="1">
      <c r="A521" s="4"/>
    </row>
    <row r="522" ht="15.75" customHeight="1">
      <c r="A522" s="4"/>
    </row>
    <row r="523" ht="15.75" customHeight="1">
      <c r="A523" s="4"/>
    </row>
    <row r="524" ht="15.75" customHeight="1">
      <c r="A524" s="4"/>
    </row>
    <row r="525" ht="15.75" customHeight="1">
      <c r="A525" s="4"/>
    </row>
    <row r="526" ht="15.75" customHeight="1">
      <c r="A526" s="4"/>
    </row>
    <row r="527" ht="15.75" customHeight="1">
      <c r="A527" s="4"/>
    </row>
    <row r="528" ht="15.75" customHeight="1">
      <c r="A528" s="4"/>
    </row>
    <row r="529" ht="15.75" customHeight="1">
      <c r="A529" s="4"/>
    </row>
    <row r="530" ht="15.75" customHeight="1">
      <c r="A530" s="4"/>
    </row>
    <row r="531" ht="15.75" customHeight="1">
      <c r="A531" s="4"/>
    </row>
    <row r="532" ht="15.75" customHeight="1">
      <c r="A532" s="4"/>
    </row>
    <row r="533" ht="15.75" customHeight="1">
      <c r="A533" s="4"/>
    </row>
    <row r="534" ht="15.75" customHeight="1">
      <c r="A534" s="4"/>
    </row>
    <row r="535" ht="15.75" customHeight="1">
      <c r="A535" s="4"/>
    </row>
    <row r="536" ht="15.75" customHeight="1">
      <c r="A536" s="4"/>
    </row>
    <row r="537" ht="15.75" customHeight="1">
      <c r="A537" s="4"/>
    </row>
    <row r="538" ht="15.75" customHeight="1">
      <c r="A538" s="4"/>
    </row>
    <row r="539" ht="15.75" customHeight="1">
      <c r="A539" s="4"/>
    </row>
    <row r="540" ht="15.75" customHeight="1">
      <c r="A540" s="4"/>
    </row>
    <row r="541" ht="15.75" customHeight="1">
      <c r="A541" s="4"/>
    </row>
    <row r="542" ht="15.75" customHeight="1">
      <c r="A542" s="4"/>
    </row>
    <row r="543" ht="15.75" customHeight="1">
      <c r="A543" s="4"/>
    </row>
    <row r="544" ht="15.75" customHeight="1">
      <c r="A544" s="4"/>
    </row>
    <row r="545" ht="15.75" customHeight="1">
      <c r="A545" s="4"/>
    </row>
    <row r="546" ht="15.75" customHeight="1">
      <c r="A546" s="4"/>
    </row>
    <row r="547" ht="15.75" customHeight="1">
      <c r="A547" s="4"/>
    </row>
    <row r="548" ht="15.75" customHeight="1">
      <c r="A548" s="4"/>
    </row>
    <row r="549" ht="15.75" customHeight="1">
      <c r="A549" s="4"/>
    </row>
    <row r="550" ht="15.75" customHeight="1">
      <c r="A550" s="4"/>
    </row>
    <row r="551" ht="15.75" customHeight="1">
      <c r="A551" s="4"/>
    </row>
    <row r="552" ht="15.75" customHeight="1">
      <c r="A552" s="4"/>
    </row>
    <row r="553" ht="15.75" customHeight="1">
      <c r="A553" s="4"/>
    </row>
    <row r="554" ht="15.75" customHeight="1">
      <c r="A554" s="4"/>
    </row>
    <row r="555" ht="15.75" customHeight="1">
      <c r="A555" s="4"/>
    </row>
    <row r="556" ht="15.75" customHeight="1">
      <c r="A556" s="4"/>
    </row>
    <row r="557" ht="15.75" customHeight="1">
      <c r="A557" s="4"/>
    </row>
    <row r="558" ht="15.75" customHeight="1">
      <c r="A558" s="4"/>
    </row>
    <row r="559" ht="15.75" customHeight="1">
      <c r="A559" s="4"/>
    </row>
    <row r="560" ht="15.75" customHeight="1">
      <c r="A560" s="4"/>
    </row>
    <row r="561" ht="15.75" customHeight="1">
      <c r="A561" s="4"/>
    </row>
    <row r="562" ht="15.75" customHeight="1">
      <c r="A562" s="4"/>
    </row>
    <row r="563" ht="15.75" customHeight="1">
      <c r="A563" s="4"/>
    </row>
    <row r="564" ht="15.75" customHeight="1">
      <c r="A564" s="4"/>
    </row>
    <row r="565" ht="15.75" customHeight="1">
      <c r="A565" s="4"/>
    </row>
    <row r="566" ht="15.75" customHeight="1">
      <c r="A566" s="4"/>
    </row>
    <row r="567" ht="15.75" customHeight="1">
      <c r="A567" s="4"/>
    </row>
    <row r="568" ht="15.75" customHeight="1">
      <c r="A568" s="4"/>
    </row>
    <row r="569" ht="15.75" customHeight="1">
      <c r="A569" s="4"/>
    </row>
    <row r="570" ht="15.75" customHeight="1">
      <c r="A570" s="4"/>
    </row>
    <row r="571" ht="15.75" customHeight="1">
      <c r="A571" s="4"/>
    </row>
    <row r="572" ht="15.75" customHeight="1">
      <c r="A572" s="4"/>
    </row>
    <row r="573" ht="15.75" customHeight="1">
      <c r="A573" s="4"/>
    </row>
    <row r="574" ht="15.75" customHeight="1">
      <c r="A574" s="4"/>
    </row>
    <row r="575" ht="15.75" customHeight="1">
      <c r="A575" s="4"/>
    </row>
    <row r="576" ht="15.75" customHeight="1">
      <c r="A576" s="4"/>
    </row>
    <row r="577" ht="15.75" customHeight="1">
      <c r="A577" s="4"/>
    </row>
    <row r="578" ht="15.75" customHeight="1">
      <c r="A578" s="4"/>
    </row>
    <row r="579" ht="15.75" customHeight="1">
      <c r="A579" s="4"/>
    </row>
    <row r="580" ht="15.75" customHeight="1">
      <c r="A580" s="4"/>
    </row>
    <row r="581" ht="15.75" customHeight="1">
      <c r="A581" s="4"/>
    </row>
    <row r="582" ht="15.75" customHeight="1">
      <c r="A582" s="4"/>
    </row>
    <row r="583" ht="15.75" customHeight="1">
      <c r="A583" s="4"/>
    </row>
    <row r="584" ht="15.75" customHeight="1">
      <c r="A584" s="4"/>
    </row>
    <row r="585" ht="15.75" customHeight="1">
      <c r="A585" s="4"/>
    </row>
    <row r="586" ht="15.75" customHeight="1">
      <c r="A586" s="4"/>
    </row>
    <row r="587" ht="15.75" customHeight="1">
      <c r="A587" s="4"/>
    </row>
    <row r="588" ht="15.75" customHeight="1">
      <c r="A588" s="4"/>
    </row>
    <row r="589" ht="15.75" customHeight="1">
      <c r="A589" s="4"/>
    </row>
    <row r="590" ht="15.75" customHeight="1">
      <c r="A590" s="4"/>
    </row>
    <row r="591" ht="15.75" customHeight="1">
      <c r="A591" s="4"/>
    </row>
    <row r="592" ht="15.75" customHeight="1">
      <c r="A592" s="4"/>
    </row>
    <row r="593" ht="15.75" customHeight="1">
      <c r="A593" s="4"/>
    </row>
    <row r="594" ht="15.75" customHeight="1">
      <c r="A594" s="4"/>
    </row>
    <row r="595" ht="15.75" customHeight="1">
      <c r="A595" s="4"/>
    </row>
    <row r="596" ht="15.75" customHeight="1">
      <c r="A596" s="4"/>
    </row>
    <row r="597" ht="15.75" customHeight="1">
      <c r="A597" s="4"/>
    </row>
    <row r="598" ht="15.75" customHeight="1">
      <c r="A598" s="4"/>
    </row>
    <row r="599" ht="15.75" customHeight="1">
      <c r="A599" s="4"/>
    </row>
    <row r="600" ht="15.75" customHeight="1">
      <c r="A600" s="4"/>
    </row>
    <row r="601" ht="15.75" customHeight="1">
      <c r="A601" s="4"/>
    </row>
    <row r="602" ht="15.75" customHeight="1">
      <c r="A602" s="4"/>
    </row>
    <row r="603" ht="15.75" customHeight="1">
      <c r="A603" s="4"/>
    </row>
    <row r="604" ht="15.75" customHeight="1">
      <c r="A604" s="4"/>
    </row>
    <row r="605" ht="15.75" customHeight="1">
      <c r="A605" s="4"/>
    </row>
    <row r="606" ht="15.75" customHeight="1">
      <c r="A606" s="4"/>
    </row>
    <row r="607" ht="15.75" customHeight="1">
      <c r="A607" s="4"/>
    </row>
    <row r="608" ht="15.75" customHeight="1">
      <c r="A608" s="4"/>
    </row>
    <row r="609" ht="15.75" customHeight="1">
      <c r="A609" s="4"/>
    </row>
    <row r="610" ht="15.75" customHeight="1">
      <c r="A610" s="4"/>
    </row>
    <row r="611" ht="15.75" customHeight="1">
      <c r="A611" s="4"/>
    </row>
    <row r="612" ht="15.75" customHeight="1">
      <c r="A612" s="4"/>
    </row>
    <row r="613" ht="15.75" customHeight="1">
      <c r="A613" s="4"/>
    </row>
    <row r="614" ht="15.75" customHeight="1">
      <c r="A614" s="4"/>
    </row>
    <row r="615" ht="15.75" customHeight="1">
      <c r="A615" s="4"/>
    </row>
    <row r="616" ht="15.75" customHeight="1">
      <c r="A616" s="4"/>
    </row>
    <row r="617" ht="15.75" customHeight="1">
      <c r="A617" s="4"/>
    </row>
    <row r="618" ht="15.75" customHeight="1">
      <c r="A618" s="4"/>
    </row>
    <row r="619" ht="15.75" customHeight="1">
      <c r="A619" s="4"/>
    </row>
    <row r="620" ht="15.75" customHeight="1">
      <c r="A620" s="4"/>
    </row>
    <row r="621" ht="15.75" customHeight="1">
      <c r="A621" s="4"/>
    </row>
    <row r="622" ht="15.75" customHeight="1">
      <c r="A622" s="4"/>
    </row>
    <row r="623" ht="15.75" customHeight="1">
      <c r="A623" s="4"/>
    </row>
    <row r="624" ht="15.75" customHeight="1">
      <c r="A624" s="4"/>
    </row>
    <row r="625" ht="15.75" customHeight="1">
      <c r="A625" s="4"/>
    </row>
    <row r="626" ht="15.75" customHeight="1">
      <c r="A626" s="4"/>
    </row>
    <row r="627" ht="15.75" customHeight="1">
      <c r="A627" s="4"/>
    </row>
    <row r="628" ht="15.75" customHeight="1">
      <c r="A628" s="4"/>
    </row>
    <row r="629" ht="15.75" customHeight="1">
      <c r="A629" s="4"/>
    </row>
    <row r="630" ht="15.75" customHeight="1">
      <c r="A630" s="4"/>
    </row>
    <row r="631" ht="15.75" customHeight="1">
      <c r="A631" s="4"/>
    </row>
    <row r="632" ht="15.75" customHeight="1">
      <c r="A632" s="4"/>
    </row>
    <row r="633" ht="15.75" customHeight="1">
      <c r="A633" s="4"/>
    </row>
    <row r="634" ht="15.75" customHeight="1">
      <c r="A634" s="4"/>
    </row>
    <row r="635" ht="15.75" customHeight="1">
      <c r="A635" s="4"/>
    </row>
    <row r="636" ht="15.75" customHeight="1">
      <c r="A636" s="4"/>
    </row>
    <row r="637" ht="15.75" customHeight="1">
      <c r="A637" s="4"/>
    </row>
    <row r="638" ht="15.75" customHeight="1">
      <c r="A638" s="4"/>
    </row>
    <row r="639" ht="15.75" customHeight="1">
      <c r="A639" s="4"/>
    </row>
    <row r="640" ht="15.75" customHeight="1">
      <c r="A640" s="4"/>
    </row>
    <row r="641" ht="15.75" customHeight="1">
      <c r="A641" s="4"/>
    </row>
    <row r="642" ht="15.75" customHeight="1">
      <c r="A642" s="4"/>
    </row>
    <row r="643" ht="15.75" customHeight="1">
      <c r="A643" s="4"/>
    </row>
    <row r="644" ht="15.75" customHeight="1">
      <c r="A644" s="4"/>
    </row>
    <row r="645" ht="15.75" customHeight="1">
      <c r="A645" s="4"/>
    </row>
    <row r="646" ht="15.75" customHeight="1">
      <c r="A646" s="4"/>
    </row>
    <row r="647" ht="15.75" customHeight="1">
      <c r="A647" s="4"/>
    </row>
    <row r="648" ht="15.75" customHeight="1">
      <c r="A648" s="4"/>
    </row>
    <row r="649" ht="15.75" customHeight="1">
      <c r="A649" s="4"/>
    </row>
    <row r="650" ht="15.75" customHeight="1">
      <c r="A650" s="4"/>
    </row>
    <row r="651" ht="15.75" customHeight="1">
      <c r="A651" s="4"/>
    </row>
    <row r="652" ht="15.75" customHeight="1">
      <c r="A652" s="4"/>
    </row>
    <row r="653" ht="15.75" customHeight="1">
      <c r="A653" s="4"/>
    </row>
    <row r="654" ht="15.75" customHeight="1">
      <c r="A654" s="4"/>
    </row>
    <row r="655" ht="15.75" customHeight="1">
      <c r="A655" s="4"/>
    </row>
    <row r="656" ht="15.75" customHeight="1">
      <c r="A656" s="4"/>
    </row>
    <row r="657" ht="15.75" customHeight="1">
      <c r="A657" s="4"/>
    </row>
    <row r="658" ht="15.75" customHeight="1">
      <c r="A658" s="4"/>
    </row>
    <row r="659" ht="15.75" customHeight="1">
      <c r="A659" s="4"/>
    </row>
    <row r="660" ht="15.75" customHeight="1">
      <c r="A660" s="4"/>
    </row>
    <row r="661" ht="15.75" customHeight="1">
      <c r="A661" s="4"/>
    </row>
    <row r="662" ht="15.75" customHeight="1">
      <c r="A662" s="4"/>
    </row>
    <row r="663" ht="15.75" customHeight="1">
      <c r="A663" s="4"/>
    </row>
    <row r="664" ht="15.75" customHeight="1">
      <c r="A664" s="4"/>
    </row>
    <row r="665" ht="15.75" customHeight="1">
      <c r="A665" s="4"/>
    </row>
    <row r="666" ht="15.75" customHeight="1">
      <c r="A666" s="4"/>
    </row>
    <row r="667" ht="15.75" customHeight="1">
      <c r="A667" s="4"/>
    </row>
    <row r="668" ht="15.75" customHeight="1">
      <c r="A668" s="4"/>
    </row>
    <row r="669" ht="15.75" customHeight="1">
      <c r="A669" s="4"/>
    </row>
    <row r="670" ht="15.75" customHeight="1">
      <c r="A670" s="4"/>
    </row>
    <row r="671" ht="15.75" customHeight="1">
      <c r="A671" s="4"/>
    </row>
    <row r="672" ht="15.75" customHeight="1">
      <c r="A672" s="4"/>
    </row>
    <row r="673" ht="15.75" customHeight="1">
      <c r="A673" s="4"/>
    </row>
    <row r="674" ht="15.75" customHeight="1">
      <c r="A674" s="4"/>
    </row>
    <row r="675" ht="15.75" customHeight="1">
      <c r="A675" s="4"/>
    </row>
    <row r="676" ht="15.75" customHeight="1">
      <c r="A676" s="4"/>
    </row>
    <row r="677" ht="15.75" customHeight="1">
      <c r="A677" s="4"/>
    </row>
    <row r="678" ht="15.75" customHeight="1">
      <c r="A678" s="4"/>
    </row>
    <row r="679" ht="15.75" customHeight="1">
      <c r="A679" s="4"/>
    </row>
    <row r="680" ht="15.75" customHeight="1">
      <c r="A680" s="4"/>
    </row>
    <row r="681" ht="15.75" customHeight="1">
      <c r="A681" s="4"/>
    </row>
    <row r="682" ht="15.75" customHeight="1">
      <c r="A682" s="4"/>
    </row>
    <row r="683" ht="15.75" customHeight="1">
      <c r="A683" s="4"/>
    </row>
    <row r="684" ht="15.75" customHeight="1">
      <c r="A684" s="4"/>
    </row>
    <row r="685" ht="15.75" customHeight="1">
      <c r="A685" s="4"/>
    </row>
    <row r="686" ht="15.75" customHeight="1">
      <c r="A686" s="4"/>
    </row>
    <row r="687" ht="15.75" customHeight="1">
      <c r="A687" s="4"/>
    </row>
    <row r="688" ht="15.75" customHeight="1">
      <c r="A688" s="4"/>
    </row>
    <row r="689" ht="15.75" customHeight="1">
      <c r="A689" s="4"/>
    </row>
    <row r="690" ht="15.75" customHeight="1">
      <c r="A690" s="4"/>
    </row>
    <row r="691" ht="15.75" customHeight="1">
      <c r="A691" s="4"/>
    </row>
    <row r="692" ht="15.75" customHeight="1">
      <c r="A692" s="4"/>
    </row>
    <row r="693" ht="15.75" customHeight="1">
      <c r="A693" s="4"/>
    </row>
    <row r="694" ht="15.75" customHeight="1">
      <c r="A694" s="4"/>
    </row>
    <row r="695" ht="15.75" customHeight="1">
      <c r="A695" s="4"/>
    </row>
    <row r="696" ht="15.75" customHeight="1">
      <c r="A696" s="4"/>
    </row>
    <row r="697" ht="15.75" customHeight="1">
      <c r="A697" s="4"/>
    </row>
    <row r="698" ht="15.75" customHeight="1">
      <c r="A698" s="4"/>
    </row>
    <row r="699" ht="15.75" customHeight="1">
      <c r="A699" s="4"/>
    </row>
    <row r="700" ht="15.75" customHeight="1">
      <c r="A700" s="4"/>
    </row>
    <row r="701" ht="15.75" customHeight="1">
      <c r="A701" s="4"/>
    </row>
    <row r="702" ht="15.75" customHeight="1">
      <c r="A702" s="4"/>
    </row>
    <row r="703" ht="15.75" customHeight="1">
      <c r="A703" s="4"/>
    </row>
    <row r="704" ht="15.75" customHeight="1">
      <c r="A704" s="4"/>
    </row>
    <row r="705" ht="15.75" customHeight="1">
      <c r="A705" s="4"/>
    </row>
    <row r="706" ht="15.75" customHeight="1">
      <c r="A706" s="4"/>
    </row>
    <row r="707" ht="15.75" customHeight="1">
      <c r="A707" s="4"/>
    </row>
    <row r="708" ht="15.75" customHeight="1">
      <c r="A708" s="4"/>
    </row>
    <row r="709" ht="15.75" customHeight="1">
      <c r="A709" s="4"/>
    </row>
    <row r="710" ht="15.75" customHeight="1">
      <c r="A710" s="4"/>
    </row>
    <row r="711" ht="15.75" customHeight="1">
      <c r="A711" s="4"/>
    </row>
    <row r="712" ht="15.75" customHeight="1">
      <c r="A712" s="4"/>
    </row>
    <row r="713" ht="15.75" customHeight="1">
      <c r="A713" s="4"/>
    </row>
    <row r="714" ht="15.75" customHeight="1">
      <c r="A714" s="4"/>
    </row>
    <row r="715" ht="15.75" customHeight="1">
      <c r="A715" s="4"/>
    </row>
    <row r="716" ht="15.75" customHeight="1">
      <c r="A716" s="4"/>
    </row>
    <row r="717" ht="15.75" customHeight="1">
      <c r="A717" s="4"/>
    </row>
    <row r="718" ht="15.75" customHeight="1">
      <c r="A718" s="4"/>
    </row>
    <row r="719" ht="15.75" customHeight="1">
      <c r="A719" s="4"/>
    </row>
    <row r="720" ht="15.75" customHeight="1">
      <c r="A720" s="4"/>
    </row>
    <row r="721" ht="15.75" customHeight="1">
      <c r="A721" s="4"/>
    </row>
    <row r="722" ht="15.75" customHeight="1">
      <c r="A722" s="4"/>
    </row>
    <row r="723" ht="15.75" customHeight="1">
      <c r="A723" s="4"/>
    </row>
    <row r="724" ht="15.75" customHeight="1">
      <c r="A724" s="4"/>
    </row>
    <row r="725" ht="15.75" customHeight="1">
      <c r="A725" s="4"/>
    </row>
    <row r="726" ht="15.75" customHeight="1">
      <c r="A726" s="4"/>
    </row>
    <row r="727" ht="15.75" customHeight="1">
      <c r="A727" s="4"/>
    </row>
    <row r="728" ht="15.75" customHeight="1">
      <c r="A728" s="4"/>
    </row>
    <row r="729" ht="15.75" customHeight="1">
      <c r="A729" s="4"/>
    </row>
    <row r="730" ht="15.75" customHeight="1">
      <c r="A730" s="4"/>
    </row>
    <row r="731" ht="15.75" customHeight="1">
      <c r="A731" s="4"/>
    </row>
    <row r="732" ht="15.75" customHeight="1">
      <c r="A732" s="4"/>
    </row>
    <row r="733" ht="15.75" customHeight="1">
      <c r="A733" s="4"/>
    </row>
    <row r="734" ht="15.75" customHeight="1">
      <c r="A734" s="4"/>
    </row>
    <row r="735" ht="15.75" customHeight="1">
      <c r="A735" s="4"/>
    </row>
    <row r="736" ht="15.75" customHeight="1">
      <c r="A736" s="4"/>
    </row>
    <row r="737" ht="15.75" customHeight="1">
      <c r="A737" s="4"/>
    </row>
    <row r="738" ht="15.75" customHeight="1">
      <c r="A738" s="4"/>
    </row>
    <row r="739" ht="15.75" customHeight="1">
      <c r="A739" s="4"/>
    </row>
    <row r="740" ht="15.75" customHeight="1">
      <c r="A740" s="4"/>
    </row>
    <row r="741" ht="15.75" customHeight="1">
      <c r="A741" s="4"/>
    </row>
    <row r="742" ht="15.75" customHeight="1">
      <c r="A742" s="4"/>
    </row>
    <row r="743" ht="15.75" customHeight="1">
      <c r="A743" s="4"/>
    </row>
    <row r="744" ht="15.75" customHeight="1">
      <c r="A744" s="4"/>
    </row>
    <row r="745" ht="15.75" customHeight="1">
      <c r="A745" s="4"/>
    </row>
    <row r="746" ht="15.75" customHeight="1">
      <c r="A746" s="4"/>
    </row>
    <row r="747" ht="15.75" customHeight="1">
      <c r="A747" s="4"/>
    </row>
    <row r="748" ht="15.75" customHeight="1">
      <c r="A748" s="4"/>
    </row>
    <row r="749" ht="15.75" customHeight="1">
      <c r="A749" s="4"/>
    </row>
    <row r="750" ht="15.75" customHeight="1">
      <c r="A750" s="4"/>
    </row>
    <row r="751" ht="15.75" customHeight="1">
      <c r="A751" s="4"/>
    </row>
    <row r="752" ht="15.75" customHeight="1">
      <c r="A752" s="4"/>
    </row>
    <row r="753" ht="15.75" customHeight="1">
      <c r="A753" s="4"/>
    </row>
    <row r="754" ht="15.75" customHeight="1">
      <c r="A754" s="4"/>
    </row>
    <row r="755" ht="15.75" customHeight="1">
      <c r="A755" s="4"/>
    </row>
    <row r="756" ht="15.75" customHeight="1">
      <c r="A756" s="4"/>
    </row>
    <row r="757" ht="15.75" customHeight="1">
      <c r="A757" s="4"/>
    </row>
    <row r="758" ht="15.75" customHeight="1">
      <c r="A758" s="4"/>
    </row>
    <row r="759" ht="15.75" customHeight="1">
      <c r="A759" s="4"/>
    </row>
    <row r="760" ht="15.75" customHeight="1">
      <c r="A760" s="4"/>
    </row>
    <row r="761" ht="15.75" customHeight="1">
      <c r="A761" s="4"/>
    </row>
    <row r="762" ht="15.75" customHeight="1">
      <c r="A762" s="4"/>
    </row>
    <row r="763" ht="15.75" customHeight="1">
      <c r="A763" s="4"/>
    </row>
    <row r="764" ht="15.75" customHeight="1">
      <c r="A764" s="4"/>
    </row>
    <row r="765" ht="15.75" customHeight="1">
      <c r="A765" s="4"/>
    </row>
    <row r="766" ht="15.75" customHeight="1">
      <c r="A766" s="4"/>
    </row>
    <row r="767" ht="15.75" customHeight="1">
      <c r="A767" s="4"/>
    </row>
    <row r="768" ht="15.75" customHeight="1">
      <c r="A768" s="4"/>
    </row>
    <row r="769" ht="15.75" customHeight="1">
      <c r="A769" s="4"/>
    </row>
    <row r="770" ht="15.75" customHeight="1">
      <c r="A770" s="4"/>
    </row>
    <row r="771" ht="15.75" customHeight="1">
      <c r="A771" s="4"/>
    </row>
    <row r="772" ht="15.75" customHeight="1">
      <c r="A772" s="4"/>
    </row>
    <row r="773" ht="15.75" customHeight="1">
      <c r="A773" s="4"/>
    </row>
    <row r="774" ht="15.75" customHeight="1">
      <c r="A774" s="4"/>
    </row>
    <row r="775" ht="15.75" customHeight="1">
      <c r="A775" s="4"/>
    </row>
    <row r="776" ht="15.75" customHeight="1">
      <c r="A776" s="4"/>
    </row>
    <row r="777" ht="15.75" customHeight="1">
      <c r="A777" s="4"/>
    </row>
    <row r="778" ht="15.75" customHeight="1">
      <c r="A778" s="4"/>
    </row>
    <row r="779" ht="15.75" customHeight="1">
      <c r="A779" s="4"/>
    </row>
    <row r="780" ht="15.75" customHeight="1">
      <c r="A780" s="4"/>
    </row>
    <row r="781" ht="15.75" customHeight="1">
      <c r="A781" s="4"/>
    </row>
    <row r="782" ht="15.75" customHeight="1">
      <c r="A782" s="4"/>
    </row>
    <row r="783" ht="15.75" customHeight="1">
      <c r="A783" s="4"/>
    </row>
    <row r="784" ht="15.75" customHeight="1">
      <c r="A784" s="4"/>
    </row>
    <row r="785" ht="15.75" customHeight="1">
      <c r="A785" s="4"/>
    </row>
    <row r="786" ht="15.75" customHeight="1">
      <c r="A786" s="4"/>
    </row>
    <row r="787" ht="15.75" customHeight="1">
      <c r="A787" s="4"/>
    </row>
    <row r="788" ht="15.75" customHeight="1">
      <c r="A788" s="4"/>
    </row>
    <row r="789" ht="15.75" customHeight="1">
      <c r="A789" s="4"/>
    </row>
    <row r="790" ht="15.75" customHeight="1">
      <c r="A790" s="4"/>
    </row>
    <row r="791" ht="15.75" customHeight="1">
      <c r="A791" s="4"/>
    </row>
    <row r="792" ht="15.75" customHeight="1">
      <c r="A792" s="4"/>
    </row>
    <row r="793" ht="15.75" customHeight="1">
      <c r="A793" s="4"/>
    </row>
    <row r="794" ht="15.75" customHeight="1">
      <c r="A794" s="4"/>
    </row>
    <row r="795" ht="15.75" customHeight="1">
      <c r="A795" s="4"/>
    </row>
    <row r="796" ht="15.75" customHeight="1">
      <c r="A796" s="4"/>
    </row>
    <row r="797" ht="15.75" customHeight="1">
      <c r="A797" s="4"/>
    </row>
    <row r="798" ht="15.75" customHeight="1">
      <c r="A798" s="4"/>
    </row>
    <row r="799" ht="15.75" customHeight="1">
      <c r="A799" s="4"/>
    </row>
    <row r="800" ht="15.75" customHeight="1">
      <c r="A800" s="4"/>
    </row>
    <row r="801" ht="15.75" customHeight="1">
      <c r="A801" s="4"/>
    </row>
    <row r="802" ht="15.75" customHeight="1">
      <c r="A802" s="4"/>
    </row>
    <row r="803" ht="15.75" customHeight="1">
      <c r="A803" s="4"/>
    </row>
    <row r="804" ht="15.75" customHeight="1">
      <c r="A804" s="4"/>
    </row>
    <row r="805" ht="15.75" customHeight="1">
      <c r="A805" s="4"/>
    </row>
    <row r="806" ht="15.75" customHeight="1">
      <c r="A806" s="4"/>
    </row>
    <row r="807" ht="15.75" customHeight="1">
      <c r="A807" s="4"/>
    </row>
    <row r="808" ht="15.75" customHeight="1">
      <c r="A808" s="4"/>
    </row>
    <row r="809" ht="15.75" customHeight="1">
      <c r="A809" s="4"/>
    </row>
    <row r="810" ht="15.75" customHeight="1">
      <c r="A810" s="4"/>
    </row>
    <row r="811" ht="15.75" customHeight="1">
      <c r="A811" s="4"/>
    </row>
    <row r="812" ht="15.75" customHeight="1">
      <c r="A812" s="4"/>
    </row>
    <row r="813" ht="15.75" customHeight="1">
      <c r="A813" s="4"/>
    </row>
    <row r="814" ht="15.75" customHeight="1">
      <c r="A814" s="4"/>
    </row>
    <row r="815" ht="15.75" customHeight="1">
      <c r="A815" s="4"/>
    </row>
    <row r="816" ht="15.75" customHeight="1">
      <c r="A816" s="4"/>
    </row>
    <row r="817" ht="15.75" customHeight="1">
      <c r="A817" s="4"/>
    </row>
    <row r="818" ht="15.75" customHeight="1">
      <c r="A818" s="4"/>
    </row>
    <row r="819" ht="15.75" customHeight="1">
      <c r="A819" s="4"/>
    </row>
    <row r="820" ht="15.75" customHeight="1">
      <c r="A820" s="4"/>
    </row>
    <row r="821" ht="15.75" customHeight="1">
      <c r="A821" s="4"/>
    </row>
    <row r="822" ht="15.75" customHeight="1">
      <c r="A822" s="4"/>
    </row>
    <row r="823" ht="15.75" customHeight="1">
      <c r="A823" s="4"/>
    </row>
    <row r="824" ht="15.75" customHeight="1">
      <c r="A824" s="4"/>
    </row>
    <row r="825" ht="15.75" customHeight="1">
      <c r="A825" s="4"/>
    </row>
    <row r="826" ht="15.75" customHeight="1">
      <c r="A826" s="4"/>
    </row>
    <row r="827" ht="15.75" customHeight="1">
      <c r="A827" s="4"/>
    </row>
    <row r="828" ht="15.75" customHeight="1">
      <c r="A828" s="4"/>
    </row>
    <row r="829" ht="15.75" customHeight="1">
      <c r="A829" s="4"/>
    </row>
    <row r="830" ht="15.75" customHeight="1">
      <c r="A830" s="4"/>
    </row>
    <row r="831" ht="15.75" customHeight="1">
      <c r="A831" s="4"/>
    </row>
    <row r="832" ht="15.75" customHeight="1">
      <c r="A832" s="4"/>
    </row>
    <row r="833" ht="15.75" customHeight="1">
      <c r="A833" s="4"/>
    </row>
    <row r="834" ht="15.75" customHeight="1">
      <c r="A834" s="4"/>
    </row>
    <row r="835" ht="15.75" customHeight="1">
      <c r="A835" s="4"/>
    </row>
    <row r="836" ht="15.75" customHeight="1">
      <c r="A836" s="4"/>
    </row>
    <row r="837" ht="15.75" customHeight="1">
      <c r="A837" s="4"/>
    </row>
    <row r="838" ht="15.75" customHeight="1">
      <c r="A838" s="4"/>
    </row>
    <row r="839" ht="15.75" customHeight="1">
      <c r="A839" s="4"/>
    </row>
    <row r="840" ht="15.75" customHeight="1">
      <c r="A840" s="4"/>
    </row>
    <row r="841" ht="15.75" customHeight="1">
      <c r="A841" s="4"/>
    </row>
    <row r="842" ht="15.75" customHeight="1">
      <c r="A842" s="4"/>
    </row>
    <row r="843" ht="15.75" customHeight="1">
      <c r="A843" s="4"/>
    </row>
    <row r="844" ht="15.75" customHeight="1">
      <c r="A844" s="4"/>
    </row>
    <row r="845" ht="15.75" customHeight="1">
      <c r="A845" s="4"/>
    </row>
    <row r="846" ht="15.75" customHeight="1">
      <c r="A846" s="4"/>
    </row>
    <row r="847" ht="15.75" customHeight="1">
      <c r="A847" s="4"/>
    </row>
    <row r="848" ht="15.75" customHeight="1">
      <c r="A848" s="4"/>
    </row>
    <row r="849" ht="15.75" customHeight="1">
      <c r="A849" s="4"/>
    </row>
    <row r="850" ht="15.75" customHeight="1">
      <c r="A850" s="4"/>
    </row>
    <row r="851" ht="15.75" customHeight="1">
      <c r="A851" s="4"/>
    </row>
    <row r="852" ht="15.75" customHeight="1">
      <c r="A852" s="4"/>
    </row>
    <row r="853" ht="15.75" customHeight="1">
      <c r="A853" s="4"/>
    </row>
    <row r="854" ht="15.75" customHeight="1">
      <c r="A854" s="4"/>
    </row>
    <row r="855" ht="15.75" customHeight="1">
      <c r="A855" s="4"/>
    </row>
    <row r="856" ht="15.75" customHeight="1">
      <c r="A856" s="4"/>
    </row>
    <row r="857" ht="15.75" customHeight="1">
      <c r="A857" s="4"/>
    </row>
    <row r="858" ht="15.75" customHeight="1">
      <c r="A858" s="4"/>
    </row>
    <row r="859" ht="15.75" customHeight="1">
      <c r="A859" s="4"/>
    </row>
  </sheetData>
  <mergeCells count="15">
    <mergeCell ref="C7:F7"/>
    <mergeCell ref="C8:F8"/>
    <mergeCell ref="C9:F9"/>
    <mergeCell ref="A11:F11"/>
    <mergeCell ref="A12:F12"/>
    <mergeCell ref="B13:F13"/>
    <mergeCell ref="B14:F14"/>
    <mergeCell ref="F16:F18"/>
    <mergeCell ref="A1:F1"/>
    <mergeCell ref="A2:F2"/>
    <mergeCell ref="A3:B9"/>
    <mergeCell ref="C3:F3"/>
    <mergeCell ref="C4:F4"/>
    <mergeCell ref="C5:F5"/>
    <mergeCell ref="C6:F6"/>
  </mergeCells>
  <hyperlinks>
    <hyperlink r:id="rId1" ref="D16"/>
    <hyperlink r:id="rId2" ref="B17"/>
    <hyperlink r:id="rId3" ref="B18"/>
  </hyperlinks>
  <printOptions/>
  <pageMargins bottom="0.25" footer="0.0" header="0.0" left="0.75" right="0.75" top="0.25"/>
  <pageSetup fitToHeight="0" paperSize="9" orientation="portrait"/>
  <headerFooter>
    <oddHeader>&amp;R&amp;A</oddHeader>
    <oddFooter>&amp;L &amp;CPágina &amp;P</oddFooter>
  </headerFooter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9.0"/>
    <col customWidth="1" min="2" max="2" width="39.86"/>
    <col customWidth="1" min="4" max="4" width="8.57"/>
    <col customWidth="1" min="5" max="5" width="8.14"/>
    <col customWidth="1" min="6" max="6" width="13.29"/>
    <col customWidth="1" min="7" max="7" width="8.14"/>
    <col customWidth="1" min="8" max="8" width="14.29"/>
    <col customWidth="1" min="9" max="9" width="8.14"/>
    <col customWidth="1" min="10" max="10" width="14.29"/>
    <col customWidth="1" min="11" max="11" width="8.14"/>
    <col customWidth="1" min="12" max="12" width="14.29"/>
    <col customWidth="1" min="13" max="13" width="8.14"/>
    <col customWidth="1" min="14" max="14" width="14.29"/>
    <col customWidth="1" min="15" max="15" width="8.71"/>
    <col customWidth="1" min="16" max="16" width="16.71"/>
    <col customWidth="1" min="17" max="25" width="8.71"/>
  </cols>
  <sheetData>
    <row r="1">
      <c r="A1" s="173" t="s">
        <v>220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</row>
    <row r="2">
      <c r="A2" s="174"/>
      <c r="J2" s="175"/>
      <c r="K2" s="175"/>
      <c r="L2" s="175"/>
      <c r="M2" s="175"/>
      <c r="N2" s="175"/>
    </row>
    <row r="3">
      <c r="A3" s="176"/>
      <c r="B3" s="118"/>
      <c r="C3" s="156"/>
      <c r="D3" s="7" t="s">
        <v>1</v>
      </c>
      <c r="E3" s="8"/>
      <c r="F3" s="8"/>
      <c r="G3" s="8"/>
      <c r="H3" s="9"/>
      <c r="I3" s="17"/>
      <c r="J3" s="175"/>
      <c r="K3" s="175"/>
      <c r="L3" s="175"/>
      <c r="M3" s="175"/>
      <c r="N3" s="175"/>
    </row>
    <row r="4">
      <c r="A4" s="176"/>
      <c r="B4" s="157"/>
      <c r="C4" s="158"/>
      <c r="D4" s="14" t="s">
        <v>3</v>
      </c>
      <c r="E4" s="8"/>
      <c r="F4" s="8"/>
      <c r="G4" s="8"/>
      <c r="H4" s="9"/>
      <c r="I4" s="121"/>
      <c r="J4" s="175"/>
      <c r="K4" s="175"/>
      <c r="L4" s="175"/>
      <c r="M4" s="175"/>
      <c r="N4" s="175"/>
    </row>
    <row r="5">
      <c r="A5" s="176"/>
      <c r="B5" s="157"/>
      <c r="C5" s="158"/>
      <c r="D5" s="17" t="s">
        <v>5</v>
      </c>
      <c r="I5" s="17"/>
      <c r="J5" s="175"/>
      <c r="K5" s="175"/>
      <c r="L5" s="175"/>
      <c r="M5" s="175"/>
      <c r="N5" s="175"/>
    </row>
    <row r="6">
      <c r="A6" s="176"/>
      <c r="B6" s="157"/>
      <c r="C6" s="158"/>
      <c r="D6" s="19" t="s">
        <v>6</v>
      </c>
      <c r="I6" s="19"/>
      <c r="J6" s="175"/>
      <c r="K6" s="175"/>
      <c r="L6" s="175"/>
      <c r="M6" s="175"/>
      <c r="N6" s="175"/>
    </row>
    <row r="7">
      <c r="A7" s="176"/>
      <c r="B7" s="157"/>
      <c r="C7" s="158"/>
      <c r="D7" s="21" t="s">
        <v>8</v>
      </c>
      <c r="I7" s="121"/>
      <c r="J7" s="175"/>
      <c r="K7" s="175"/>
      <c r="L7" s="175"/>
      <c r="M7" s="175"/>
      <c r="N7" s="175"/>
    </row>
    <row r="8">
      <c r="A8" s="176"/>
      <c r="B8" s="157"/>
      <c r="C8" s="158"/>
      <c r="D8" s="26" t="s">
        <v>10</v>
      </c>
      <c r="I8" s="26"/>
      <c r="J8" s="175"/>
      <c r="K8" s="175"/>
      <c r="L8" s="175"/>
      <c r="M8" s="175"/>
      <c r="N8" s="175"/>
    </row>
    <row r="9">
      <c r="A9" s="176"/>
      <c r="B9" s="159"/>
      <c r="C9" s="160"/>
      <c r="D9" s="27" t="s">
        <v>12</v>
      </c>
      <c r="E9" s="8"/>
      <c r="F9" s="8"/>
      <c r="G9" s="8"/>
      <c r="H9" s="9"/>
      <c r="I9" s="121"/>
      <c r="J9" s="175"/>
      <c r="K9" s="175"/>
      <c r="L9" s="175"/>
      <c r="M9" s="175"/>
      <c r="N9" s="175"/>
    </row>
    <row r="10">
      <c r="A10" s="175"/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</row>
    <row r="11" ht="15.75" customHeight="1">
      <c r="A11" s="177"/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</row>
    <row r="12" ht="12.75" customHeight="1">
      <c r="A12" s="179"/>
      <c r="B12" s="179"/>
      <c r="C12" s="179"/>
      <c r="D12" s="179"/>
      <c r="E12" s="180" t="s">
        <v>221</v>
      </c>
      <c r="F12" s="13"/>
      <c r="G12" s="180" t="s">
        <v>222</v>
      </c>
      <c r="H12" s="13"/>
      <c r="I12" s="180" t="s">
        <v>223</v>
      </c>
      <c r="J12" s="13"/>
      <c r="K12" s="180" t="s">
        <v>224</v>
      </c>
      <c r="L12" s="13"/>
      <c r="M12" s="180" t="s">
        <v>225</v>
      </c>
      <c r="N12" s="13"/>
    </row>
    <row r="13" ht="12.75" customHeight="1">
      <c r="A13" s="181" t="s">
        <v>13</v>
      </c>
      <c r="B13" s="182" t="s">
        <v>226</v>
      </c>
      <c r="C13" s="183" t="s">
        <v>2</v>
      </c>
      <c r="D13" s="184" t="s">
        <v>227</v>
      </c>
      <c r="E13" s="184" t="s">
        <v>227</v>
      </c>
      <c r="F13" s="184" t="s">
        <v>228</v>
      </c>
      <c r="G13" s="184" t="s">
        <v>227</v>
      </c>
      <c r="H13" s="184" t="s">
        <v>228</v>
      </c>
      <c r="I13" s="184" t="s">
        <v>227</v>
      </c>
      <c r="J13" s="184" t="s">
        <v>228</v>
      </c>
      <c r="K13" s="184" t="s">
        <v>227</v>
      </c>
      <c r="L13" s="184" t="s">
        <v>228</v>
      </c>
      <c r="M13" s="184" t="s">
        <v>227</v>
      </c>
      <c r="N13" s="184" t="s">
        <v>228</v>
      </c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</row>
    <row r="14" ht="12.75" customHeight="1">
      <c r="A14" s="186" t="s">
        <v>27</v>
      </c>
      <c r="B14" s="187" t="str">
        <f>VLOOKUP(A14,'ORÇAMENTO GLOBAL'!$A$13:$M$111,4,0)</f>
        <v>REMOÇÕES E DEMOLIÇÕES</v>
      </c>
      <c r="C14" s="188">
        <f>VLOOKUP(A14,'ORÇAMENTO GLOBAL'!$A$13:$M$111,13,0)</f>
        <v>503.64</v>
      </c>
      <c r="D14" s="189">
        <f t="shared" ref="D14:D22" si="1">C14/$C$22</f>
        <v>0.007824788378</v>
      </c>
      <c r="E14" s="189">
        <v>0.92</v>
      </c>
      <c r="F14" s="190">
        <f t="shared" ref="F14:F21" si="2">E14*C14</f>
        <v>463.3488</v>
      </c>
      <c r="G14" s="189">
        <v>0.02</v>
      </c>
      <c r="H14" s="190">
        <f t="shared" ref="H14:H21" si="3">G14*C14</f>
        <v>10.0728</v>
      </c>
      <c r="I14" s="189">
        <v>0.02</v>
      </c>
      <c r="J14" s="190">
        <f t="shared" ref="J14:J21" si="4">I14*C14</f>
        <v>10.0728</v>
      </c>
      <c r="K14" s="189">
        <v>0.02</v>
      </c>
      <c r="L14" s="190">
        <f t="shared" ref="L14:L21" si="5">K14*C14</f>
        <v>10.0728</v>
      </c>
      <c r="M14" s="189">
        <v>0.02</v>
      </c>
      <c r="N14" s="190">
        <f t="shared" ref="N14:N21" si="6">M14*C14</f>
        <v>10.0728</v>
      </c>
      <c r="O14" s="191">
        <f t="shared" ref="O14:O22" si="7">SUM(E14,G14,I14,K14,M14)</f>
        <v>1</v>
      </c>
      <c r="P14" s="192"/>
      <c r="Q14" s="185"/>
      <c r="R14" s="185"/>
      <c r="S14" s="185"/>
      <c r="T14" s="185"/>
      <c r="U14" s="185"/>
      <c r="V14" s="185"/>
      <c r="W14" s="185"/>
      <c r="X14" s="185"/>
      <c r="Y14" s="185"/>
    </row>
    <row r="15" ht="12.75" customHeight="1">
      <c r="A15" s="186" t="s">
        <v>40</v>
      </c>
      <c r="B15" s="187" t="str">
        <f>VLOOKUP(A15,'ORÇAMENTO GLOBAL'!$A$13:$M$111,4,0)</f>
        <v>CONSTRUÇÕES</v>
      </c>
      <c r="C15" s="188">
        <f>VLOOKUP(A15,'ORÇAMENTO GLOBAL'!$A$13:$M$111,13,0)</f>
        <v>19808.57</v>
      </c>
      <c r="D15" s="189">
        <f t="shared" si="1"/>
        <v>0.3077552782</v>
      </c>
      <c r="E15" s="193">
        <v>0.2</v>
      </c>
      <c r="F15" s="190">
        <f t="shared" si="2"/>
        <v>3961.714</v>
      </c>
      <c r="G15" s="193">
        <v>0.8</v>
      </c>
      <c r="H15" s="190">
        <f t="shared" si="3"/>
        <v>15846.856</v>
      </c>
      <c r="I15" s="193">
        <v>0.0</v>
      </c>
      <c r="J15" s="190">
        <f t="shared" si="4"/>
        <v>0</v>
      </c>
      <c r="K15" s="193">
        <v>0.0</v>
      </c>
      <c r="L15" s="190">
        <f t="shared" si="5"/>
        <v>0</v>
      </c>
      <c r="M15" s="193">
        <v>0.0</v>
      </c>
      <c r="N15" s="190">
        <f t="shared" si="6"/>
        <v>0</v>
      </c>
      <c r="O15" s="191">
        <f t="shared" si="7"/>
        <v>1</v>
      </c>
      <c r="P15" s="192"/>
      <c r="Q15" s="185"/>
      <c r="R15" s="185"/>
      <c r="S15" s="185"/>
      <c r="T15" s="185"/>
      <c r="U15" s="185"/>
      <c r="V15" s="185"/>
      <c r="W15" s="185"/>
      <c r="X15" s="185"/>
      <c r="Y15" s="185"/>
    </row>
    <row r="16" ht="12.75" customHeight="1">
      <c r="A16" s="186" t="s">
        <v>70</v>
      </c>
      <c r="B16" s="187" t="str">
        <f>VLOOKUP(A16,'ORÇAMENTO GLOBAL'!$A$13:$M$111,4,0)</f>
        <v>ESQUADRIAS</v>
      </c>
      <c r="C16" s="188">
        <f>VLOOKUP(A16,'ORÇAMENTO GLOBAL'!$A$13:$M$111,13,0)</f>
        <v>17683.42</v>
      </c>
      <c r="D16" s="189">
        <f t="shared" si="1"/>
        <v>0.2747379463</v>
      </c>
      <c r="E16" s="193">
        <v>0.0</v>
      </c>
      <c r="F16" s="190">
        <f t="shared" si="2"/>
        <v>0</v>
      </c>
      <c r="G16" s="193">
        <v>0.0</v>
      </c>
      <c r="H16" s="190">
        <f t="shared" si="3"/>
        <v>0</v>
      </c>
      <c r="I16" s="189">
        <v>0.5</v>
      </c>
      <c r="J16" s="190">
        <f t="shared" si="4"/>
        <v>8841.71</v>
      </c>
      <c r="K16" s="193">
        <v>0.5</v>
      </c>
      <c r="L16" s="190">
        <f t="shared" si="5"/>
        <v>8841.71</v>
      </c>
      <c r="M16" s="193">
        <v>0.0</v>
      </c>
      <c r="N16" s="190">
        <f t="shared" si="6"/>
        <v>0</v>
      </c>
      <c r="O16" s="191">
        <f t="shared" si="7"/>
        <v>1</v>
      </c>
      <c r="P16" s="192"/>
      <c r="Q16" s="185"/>
      <c r="R16" s="185"/>
      <c r="S16" s="185"/>
      <c r="T16" s="185"/>
      <c r="U16" s="185"/>
      <c r="V16" s="185"/>
      <c r="W16" s="185"/>
      <c r="X16" s="185"/>
      <c r="Y16" s="185"/>
    </row>
    <row r="17" ht="12.75" customHeight="1">
      <c r="A17" s="186" t="s">
        <v>98</v>
      </c>
      <c r="B17" s="187" t="str">
        <f>VLOOKUP(A17,'ORÇAMENTO GLOBAL'!$A$13:$M$111,4,0)</f>
        <v>ACABAMENTOS E PINTURAS        </v>
      </c>
      <c r="C17" s="188">
        <f>VLOOKUP(A17,'ORÇAMENTO GLOBAL'!$A$13:$M$111,13,0)</f>
        <v>10463.53</v>
      </c>
      <c r="D17" s="189">
        <f t="shared" si="1"/>
        <v>0.162566333</v>
      </c>
      <c r="E17" s="193">
        <v>0.0</v>
      </c>
      <c r="F17" s="190">
        <f t="shared" si="2"/>
        <v>0</v>
      </c>
      <c r="G17" s="193">
        <v>0.0</v>
      </c>
      <c r="H17" s="190">
        <f t="shared" si="3"/>
        <v>0</v>
      </c>
      <c r="I17" s="193">
        <v>0.0</v>
      </c>
      <c r="J17" s="190">
        <f t="shared" si="4"/>
        <v>0</v>
      </c>
      <c r="K17" s="193">
        <v>0.2</v>
      </c>
      <c r="L17" s="190">
        <f t="shared" si="5"/>
        <v>2092.706</v>
      </c>
      <c r="M17" s="193">
        <v>0.8</v>
      </c>
      <c r="N17" s="190">
        <f t="shared" si="6"/>
        <v>8370.824</v>
      </c>
      <c r="O17" s="191">
        <f t="shared" si="7"/>
        <v>1</v>
      </c>
      <c r="P17" s="192"/>
      <c r="Q17" s="185"/>
      <c r="R17" s="185"/>
      <c r="S17" s="185"/>
      <c r="T17" s="185"/>
      <c r="U17" s="185"/>
      <c r="V17" s="185"/>
      <c r="W17" s="185"/>
      <c r="X17" s="185"/>
      <c r="Y17" s="185"/>
    </row>
    <row r="18" ht="12.0" customHeight="1">
      <c r="A18" s="186" t="s">
        <v>118</v>
      </c>
      <c r="B18" s="187" t="str">
        <f>VLOOKUP(A18,'ORÇAMENTO GLOBAL'!$A$13:$M$111,4,0)</f>
        <v>BANCADA</v>
      </c>
      <c r="C18" s="188">
        <f>VLOOKUP(A18,'ORÇAMENTO GLOBAL'!$A$13:$M$111,13,0)</f>
        <v>3720</v>
      </c>
      <c r="D18" s="189">
        <f t="shared" si="1"/>
        <v>0.05779567303</v>
      </c>
      <c r="E18" s="193">
        <v>0.0</v>
      </c>
      <c r="F18" s="190">
        <f t="shared" si="2"/>
        <v>0</v>
      </c>
      <c r="G18" s="189">
        <v>0.5</v>
      </c>
      <c r="H18" s="190">
        <f t="shared" si="3"/>
        <v>1860</v>
      </c>
      <c r="I18" s="189">
        <v>0.5</v>
      </c>
      <c r="J18" s="190">
        <f t="shared" si="4"/>
        <v>1860</v>
      </c>
      <c r="K18" s="193">
        <v>0.0</v>
      </c>
      <c r="L18" s="190">
        <f t="shared" si="5"/>
        <v>0</v>
      </c>
      <c r="M18" s="193">
        <v>0.0</v>
      </c>
      <c r="N18" s="190">
        <f t="shared" si="6"/>
        <v>0</v>
      </c>
      <c r="O18" s="191">
        <f t="shared" si="7"/>
        <v>1</v>
      </c>
      <c r="P18" s="192"/>
      <c r="Q18" s="185"/>
      <c r="R18" s="185"/>
      <c r="S18" s="185"/>
      <c r="T18" s="185"/>
      <c r="U18" s="185"/>
      <c r="V18" s="185"/>
      <c r="W18" s="185"/>
      <c r="X18" s="185"/>
      <c r="Y18" s="185"/>
    </row>
    <row r="19" ht="12.75" customHeight="1">
      <c r="A19" s="186" t="s">
        <v>160</v>
      </c>
      <c r="B19" s="187" t="str">
        <f>VLOOKUP(A19,'ORÇAMENTO GLOBAL'!$A$13:$M$111,4,0)</f>
        <v>FINALIZAÇÕES</v>
      </c>
      <c r="C19" s="188">
        <f>VLOOKUP(A19,'ORÇAMENTO GLOBAL'!$A$13:$M$111,13,0)</f>
        <v>560.35</v>
      </c>
      <c r="D19" s="189">
        <f t="shared" si="1"/>
        <v>0.008705861662</v>
      </c>
      <c r="E19" s="193">
        <v>0.0</v>
      </c>
      <c r="F19" s="190">
        <f t="shared" si="2"/>
        <v>0</v>
      </c>
      <c r="G19" s="193">
        <v>0.0</v>
      </c>
      <c r="H19" s="190">
        <f t="shared" si="3"/>
        <v>0</v>
      </c>
      <c r="I19" s="193">
        <v>0.0</v>
      </c>
      <c r="J19" s="190">
        <f t="shared" si="4"/>
        <v>0</v>
      </c>
      <c r="K19" s="189">
        <v>1.0</v>
      </c>
      <c r="L19" s="190">
        <f t="shared" si="5"/>
        <v>560.35</v>
      </c>
      <c r="M19" s="193">
        <v>0.0</v>
      </c>
      <c r="N19" s="190">
        <f t="shared" si="6"/>
        <v>0</v>
      </c>
      <c r="O19" s="191">
        <f t="shared" si="7"/>
        <v>1</v>
      </c>
      <c r="P19" s="194"/>
      <c r="Q19" s="185"/>
      <c r="R19" s="185"/>
      <c r="S19" s="185"/>
      <c r="T19" s="185"/>
      <c r="U19" s="185"/>
      <c r="V19" s="185"/>
      <c r="W19" s="185"/>
      <c r="X19" s="185"/>
      <c r="Y19" s="185"/>
    </row>
    <row r="20" ht="12.75" customHeight="1">
      <c r="A20" s="186" t="s">
        <v>175</v>
      </c>
      <c r="B20" s="187" t="str">
        <f>VLOOKUP(A20,'ORÇAMENTO GLOBAL'!$A$13:$M$111,4,0)</f>
        <v>CONSTRUÇÕES</v>
      </c>
      <c r="C20" s="188">
        <f>VLOOKUP(A20,'ORÇAMENTO GLOBAL'!$A$13:$M$111,13,0)</f>
        <v>6403.43</v>
      </c>
      <c r="D20" s="189">
        <f t="shared" si="1"/>
        <v>0.09948670606</v>
      </c>
      <c r="E20" s="193">
        <v>0.2</v>
      </c>
      <c r="F20" s="190">
        <f t="shared" si="2"/>
        <v>1280.686</v>
      </c>
      <c r="G20" s="193">
        <v>0.8</v>
      </c>
      <c r="H20" s="190">
        <f t="shared" si="3"/>
        <v>5122.744</v>
      </c>
      <c r="I20" s="193">
        <v>0.0</v>
      </c>
      <c r="J20" s="190">
        <f t="shared" si="4"/>
        <v>0</v>
      </c>
      <c r="K20" s="193">
        <v>0.0</v>
      </c>
      <c r="L20" s="190">
        <f t="shared" si="5"/>
        <v>0</v>
      </c>
      <c r="M20" s="193">
        <v>0.0</v>
      </c>
      <c r="N20" s="190">
        <f t="shared" si="6"/>
        <v>0</v>
      </c>
      <c r="O20" s="191">
        <f t="shared" si="7"/>
        <v>1</v>
      </c>
      <c r="P20" s="194"/>
      <c r="Q20" s="185"/>
      <c r="R20" s="185"/>
      <c r="S20" s="185"/>
      <c r="T20" s="185"/>
      <c r="U20" s="185"/>
      <c r="V20" s="185"/>
      <c r="W20" s="185"/>
      <c r="X20" s="185"/>
      <c r="Y20" s="185"/>
    </row>
    <row r="21" ht="12.75" customHeight="1">
      <c r="A21" s="186" t="s">
        <v>178</v>
      </c>
      <c r="B21" s="187" t="str">
        <f>VLOOKUP(A21,'ORÇAMENTO GLOBAL'!$A$65:$M$111,4,0)</f>
        <v>ACABAMENTOS E PINTURAS        </v>
      </c>
      <c r="C21" s="188">
        <f>VLOOKUP(A21,'ORÇAMENTO GLOBAL'!$A$13:$M$111,13,0)</f>
        <v>5221.74</v>
      </c>
      <c r="D21" s="189">
        <f t="shared" si="1"/>
        <v>0.08112741336</v>
      </c>
      <c r="E21" s="193">
        <v>0.0</v>
      </c>
      <c r="F21" s="190">
        <f t="shared" si="2"/>
        <v>0</v>
      </c>
      <c r="G21" s="193">
        <v>0.0</v>
      </c>
      <c r="H21" s="190">
        <f t="shared" si="3"/>
        <v>0</v>
      </c>
      <c r="I21" s="193">
        <v>0.0</v>
      </c>
      <c r="J21" s="190">
        <f t="shared" si="4"/>
        <v>0</v>
      </c>
      <c r="K21" s="193">
        <v>0.2</v>
      </c>
      <c r="L21" s="190">
        <f t="shared" si="5"/>
        <v>1044.348</v>
      </c>
      <c r="M21" s="193">
        <v>0.8</v>
      </c>
      <c r="N21" s="190">
        <f t="shared" si="6"/>
        <v>4177.392</v>
      </c>
      <c r="O21" s="191">
        <f t="shared" si="7"/>
        <v>1</v>
      </c>
      <c r="P21" s="194"/>
      <c r="Q21" s="185"/>
      <c r="R21" s="185"/>
      <c r="S21" s="185"/>
      <c r="T21" s="185"/>
      <c r="U21" s="185"/>
      <c r="V21" s="185"/>
      <c r="W21" s="185"/>
      <c r="X21" s="185"/>
      <c r="Y21" s="185"/>
    </row>
    <row r="22" ht="12.75" customHeight="1">
      <c r="A22" s="195"/>
      <c r="B22" s="196" t="s">
        <v>24</v>
      </c>
      <c r="C22" s="197">
        <f>SUM(C14:C21)</f>
        <v>64364.68</v>
      </c>
      <c r="D22" s="189">
        <f t="shared" si="1"/>
        <v>1</v>
      </c>
      <c r="E22" s="198"/>
      <c r="F22" s="188"/>
      <c r="G22" s="189"/>
      <c r="H22" s="188"/>
      <c r="I22" s="189"/>
      <c r="J22" s="188"/>
      <c r="K22" s="189"/>
      <c r="L22" s="188"/>
      <c r="M22" s="189"/>
      <c r="N22" s="188"/>
      <c r="O22" s="191">
        <f t="shared" si="7"/>
        <v>0</v>
      </c>
      <c r="P22" s="199"/>
      <c r="Q22" s="185"/>
      <c r="R22" s="185"/>
      <c r="S22" s="185"/>
      <c r="T22" s="185"/>
      <c r="U22" s="185"/>
      <c r="V22" s="185"/>
      <c r="W22" s="185"/>
      <c r="X22" s="185"/>
      <c r="Y22" s="185"/>
    </row>
    <row r="23" ht="12.75" customHeight="1">
      <c r="A23" s="200"/>
      <c r="B23" s="182"/>
      <c r="C23" s="201"/>
      <c r="D23" s="202"/>
      <c r="E23" s="203"/>
      <c r="F23" s="204"/>
      <c r="G23" s="205"/>
      <c r="H23" s="206"/>
      <c r="I23" s="207"/>
      <c r="J23" s="206"/>
      <c r="K23" s="208"/>
      <c r="L23" s="206"/>
      <c r="M23" s="208"/>
      <c r="N23" s="206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</row>
    <row r="24" ht="12.75" customHeight="1">
      <c r="A24" s="181"/>
      <c r="B24" s="209" t="s">
        <v>229</v>
      </c>
      <c r="C24" s="210"/>
      <c r="D24" s="210"/>
      <c r="E24" s="211"/>
      <c r="F24" s="212">
        <f>SUM(F14:F23)</f>
        <v>5705.7488</v>
      </c>
      <c r="G24" s="213"/>
      <c r="H24" s="212">
        <f>SUM(H14:H23)</f>
        <v>22839.6728</v>
      </c>
      <c r="I24" s="214"/>
      <c r="J24" s="212">
        <f>SUM(J14:J23)</f>
        <v>10711.7828</v>
      </c>
      <c r="K24" s="214"/>
      <c r="L24" s="212">
        <f>SUM(L14:L23)</f>
        <v>12549.1868</v>
      </c>
      <c r="M24" s="214"/>
      <c r="N24" s="212">
        <f>SUM(N14:N23)</f>
        <v>12558.2888</v>
      </c>
      <c r="O24" s="185"/>
      <c r="P24" s="185"/>
      <c r="Q24" s="185"/>
      <c r="R24" s="185"/>
      <c r="S24" s="185"/>
      <c r="T24" s="185"/>
      <c r="U24" s="185"/>
      <c r="V24" s="185"/>
      <c r="W24" s="185"/>
      <c r="X24" s="185"/>
      <c r="Y24" s="185"/>
    </row>
    <row r="25" ht="12.75" customHeight="1">
      <c r="A25" s="181"/>
      <c r="B25" s="209" t="s">
        <v>230</v>
      </c>
      <c r="C25" s="215"/>
      <c r="D25" s="215"/>
      <c r="E25" s="216">
        <f>F24/$C$22</f>
        <v>0.08864720216</v>
      </c>
      <c r="F25" s="216"/>
      <c r="G25" s="216">
        <f>H24/$C$22</f>
        <v>0.3548479197</v>
      </c>
      <c r="H25" s="216"/>
      <c r="I25" s="216">
        <f>J24/$C$22</f>
        <v>0.1664233055</v>
      </c>
      <c r="J25" s="216"/>
      <c r="K25" s="216">
        <f>L24/$C$22</f>
        <v>0.1949700799</v>
      </c>
      <c r="L25" s="216"/>
      <c r="M25" s="216">
        <f>N24/$C$22</f>
        <v>0.1951114928</v>
      </c>
      <c r="N25" s="216"/>
      <c r="O25" s="185"/>
      <c r="P25" s="185"/>
      <c r="Q25" s="185"/>
      <c r="R25" s="185"/>
      <c r="S25" s="185"/>
      <c r="T25" s="185"/>
      <c r="U25" s="185"/>
      <c r="V25" s="185"/>
      <c r="W25" s="185"/>
      <c r="X25" s="185"/>
      <c r="Y25" s="185"/>
    </row>
    <row r="26" ht="12.75" customHeight="1">
      <c r="A26" s="181"/>
      <c r="B26" s="209" t="s">
        <v>231</v>
      </c>
      <c r="C26" s="210"/>
      <c r="D26" s="210"/>
      <c r="E26" s="211"/>
      <c r="F26" s="212">
        <f>F24</f>
        <v>5705.7488</v>
      </c>
      <c r="G26" s="214"/>
      <c r="H26" s="212">
        <f>H24+F26</f>
        <v>28545.4216</v>
      </c>
      <c r="I26" s="214"/>
      <c r="J26" s="212">
        <f>J24+H26</f>
        <v>39257.2044</v>
      </c>
      <c r="K26" s="214"/>
      <c r="L26" s="212">
        <f>L24+J26</f>
        <v>51806.3912</v>
      </c>
      <c r="M26" s="214"/>
      <c r="N26" s="212">
        <f>N24+L26</f>
        <v>64364.68</v>
      </c>
      <c r="O26" s="185"/>
      <c r="P26" s="185"/>
      <c r="Q26" s="185"/>
      <c r="R26" s="185"/>
      <c r="S26" s="185"/>
      <c r="T26" s="185"/>
      <c r="U26" s="185"/>
      <c r="V26" s="185"/>
      <c r="W26" s="185"/>
      <c r="X26" s="185"/>
      <c r="Y26" s="185"/>
    </row>
    <row r="27" ht="12.75" customHeight="1">
      <c r="A27" s="181"/>
      <c r="B27" s="209" t="s">
        <v>232</v>
      </c>
      <c r="C27" s="210"/>
      <c r="D27" s="215"/>
      <c r="E27" s="216">
        <f>E25</f>
        <v>0.08864720216</v>
      </c>
      <c r="F27" s="217"/>
      <c r="G27" s="218">
        <f>G25+E27</f>
        <v>0.4434951219</v>
      </c>
      <c r="H27" s="219"/>
      <c r="I27" s="218">
        <f>I25+G27</f>
        <v>0.6099184273</v>
      </c>
      <c r="J27" s="219"/>
      <c r="K27" s="218">
        <f>K25+I27</f>
        <v>0.8048885072</v>
      </c>
      <c r="L27" s="219"/>
      <c r="M27" s="218">
        <f>M25+K27</f>
        <v>1</v>
      </c>
      <c r="N27" s="219"/>
      <c r="O27" s="185"/>
      <c r="P27" s="185"/>
      <c r="Q27" s="185"/>
      <c r="R27" s="185"/>
      <c r="S27" s="185"/>
      <c r="T27" s="185"/>
      <c r="U27" s="185"/>
      <c r="V27" s="185"/>
      <c r="W27" s="185"/>
      <c r="X27" s="185"/>
      <c r="Y27" s="185"/>
    </row>
    <row r="28" ht="12.75" customHeight="1"/>
    <row r="29" ht="12.75" customHeight="1">
      <c r="A29" s="220" t="s">
        <v>233</v>
      </c>
    </row>
    <row r="30" ht="12.75" customHeight="1"/>
    <row r="31" ht="12.75" customHeight="1"/>
    <row r="32" ht="12.75" customHeight="1">
      <c r="A32" s="177"/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</row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</sheetData>
  <mergeCells count="18">
    <mergeCell ref="D7:H7"/>
    <mergeCell ref="D8:H8"/>
    <mergeCell ref="A1:N1"/>
    <mergeCell ref="A2:I2"/>
    <mergeCell ref="B3:C9"/>
    <mergeCell ref="D3:H3"/>
    <mergeCell ref="D4:H4"/>
    <mergeCell ref="D5:H5"/>
    <mergeCell ref="D6:H6"/>
    <mergeCell ref="A29:N31"/>
    <mergeCell ref="A32:N32"/>
    <mergeCell ref="D9:H9"/>
    <mergeCell ref="A11:N11"/>
    <mergeCell ref="E12:F12"/>
    <mergeCell ref="G12:H12"/>
    <mergeCell ref="I12:J12"/>
    <mergeCell ref="K12:L12"/>
    <mergeCell ref="M12:N12"/>
  </mergeCells>
  <printOptions horizontalCentered="1"/>
  <pageMargins bottom="0.7875" footer="0.0" header="0.0" left="0.511805555555555" right="0.511805555555555" top="0.7875"/>
  <pageSetup paperSize="9" orientation="landscape"/>
  <drawing r:id="rId1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5" max="5" width="12.29"/>
    <col customWidth="1" min="12" max="26" width="8.71"/>
  </cols>
  <sheetData>
    <row r="1">
      <c r="A1" s="221"/>
      <c r="B1" s="114"/>
      <c r="C1" s="114"/>
      <c r="D1" s="114"/>
      <c r="E1" s="114"/>
      <c r="F1" s="114"/>
      <c r="G1" s="114"/>
      <c r="H1" s="114"/>
      <c r="I1" s="114"/>
      <c r="J1" s="114"/>
      <c r="K1" s="114"/>
    </row>
    <row r="2">
      <c r="A2" s="128"/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>
      <c r="A3" s="128"/>
      <c r="B3" s="118"/>
      <c r="C3" s="156"/>
      <c r="D3" s="7" t="s">
        <v>1</v>
      </c>
      <c r="E3" s="8"/>
      <c r="F3" s="8"/>
      <c r="G3" s="8"/>
      <c r="H3" s="9"/>
      <c r="I3" s="222"/>
      <c r="J3" s="222"/>
      <c r="K3" s="222"/>
    </row>
    <row r="4">
      <c r="A4" s="128"/>
      <c r="B4" s="157"/>
      <c r="C4" s="158"/>
      <c r="D4" s="14" t="s">
        <v>3</v>
      </c>
      <c r="E4" s="8"/>
      <c r="F4" s="8"/>
      <c r="G4" s="8"/>
      <c r="H4" s="9"/>
      <c r="I4" s="222"/>
      <c r="J4" s="222"/>
      <c r="K4" s="222"/>
    </row>
    <row r="5">
      <c r="A5" s="128"/>
      <c r="B5" s="157"/>
      <c r="C5" s="158"/>
      <c r="D5" s="17" t="s">
        <v>5</v>
      </c>
      <c r="I5" s="222"/>
      <c r="J5" s="222"/>
      <c r="K5" s="222"/>
    </row>
    <row r="6">
      <c r="A6" s="128"/>
      <c r="B6" s="157"/>
      <c r="C6" s="158"/>
      <c r="D6" s="19" t="s">
        <v>6</v>
      </c>
      <c r="I6" s="222"/>
      <c r="J6" s="222"/>
      <c r="K6" s="222"/>
    </row>
    <row r="7">
      <c r="A7" s="128"/>
      <c r="B7" s="157"/>
      <c r="C7" s="158"/>
      <c r="D7" s="21" t="s">
        <v>8</v>
      </c>
      <c r="I7" s="222"/>
      <c r="J7" s="222"/>
      <c r="K7" s="222"/>
    </row>
    <row r="8">
      <c r="A8" s="128"/>
      <c r="B8" s="157"/>
      <c r="C8" s="158"/>
      <c r="D8" s="26" t="s">
        <v>10</v>
      </c>
      <c r="I8" s="222"/>
      <c r="J8" s="222"/>
      <c r="K8" s="222"/>
    </row>
    <row r="9">
      <c r="A9" s="128"/>
      <c r="B9" s="159"/>
      <c r="C9" s="160"/>
      <c r="D9" s="27" t="s">
        <v>12</v>
      </c>
      <c r="E9" s="8"/>
      <c r="F9" s="8"/>
      <c r="G9" s="8"/>
      <c r="H9" s="9"/>
      <c r="I9" s="222"/>
      <c r="J9" s="222"/>
      <c r="K9" s="222"/>
    </row>
    <row r="10">
      <c r="A10" s="128"/>
      <c r="B10" s="222"/>
      <c r="C10" s="222"/>
      <c r="D10" s="222"/>
      <c r="E10" s="222"/>
      <c r="F10" s="222"/>
      <c r="G10" s="222"/>
      <c r="H10" s="222"/>
      <c r="I10" s="222"/>
      <c r="J10" s="222"/>
      <c r="K10" s="222"/>
    </row>
    <row r="11">
      <c r="A11" s="223" t="s">
        <v>234</v>
      </c>
      <c r="B11" s="42"/>
      <c r="C11" s="42"/>
      <c r="D11" s="42"/>
      <c r="E11" s="42"/>
      <c r="F11" s="42"/>
      <c r="G11" s="42"/>
      <c r="H11" s="42"/>
      <c r="I11" s="42"/>
      <c r="J11" s="42"/>
      <c r="K11" s="43"/>
    </row>
    <row r="12">
      <c r="A12" s="224" t="s">
        <v>235</v>
      </c>
      <c r="B12" s="35"/>
      <c r="C12" s="35"/>
      <c r="D12" s="35"/>
      <c r="E12" s="35"/>
      <c r="F12" s="35"/>
      <c r="G12" s="35"/>
      <c r="H12" s="35"/>
      <c r="I12" s="35"/>
      <c r="J12" s="35"/>
      <c r="K12" s="13"/>
    </row>
    <row r="13">
      <c r="A13" s="225" t="s">
        <v>13</v>
      </c>
      <c r="B13" s="226" t="s">
        <v>236</v>
      </c>
      <c r="C13" s="116"/>
      <c r="D13" s="117"/>
      <c r="E13" s="225" t="s">
        <v>237</v>
      </c>
      <c r="F13" s="225" t="s">
        <v>238</v>
      </c>
      <c r="G13" s="225" t="s">
        <v>239</v>
      </c>
      <c r="H13" s="227" t="s">
        <v>240</v>
      </c>
      <c r="I13" s="224" t="s">
        <v>241</v>
      </c>
      <c r="J13" s="35"/>
      <c r="K13" s="13"/>
    </row>
    <row r="14">
      <c r="A14" s="39"/>
      <c r="B14" s="228"/>
      <c r="C14" s="42"/>
      <c r="D14" s="43"/>
      <c r="E14" s="39"/>
      <c r="F14" s="39"/>
      <c r="G14" s="39"/>
      <c r="H14" s="39"/>
      <c r="I14" s="229" t="s">
        <v>242</v>
      </c>
      <c r="J14" s="229" t="s">
        <v>243</v>
      </c>
      <c r="K14" s="229" t="s">
        <v>244</v>
      </c>
    </row>
    <row r="15">
      <c r="A15" s="230">
        <v>1.0</v>
      </c>
      <c r="B15" s="231" t="s">
        <v>245</v>
      </c>
      <c r="C15" s="35"/>
      <c r="D15" s="13"/>
      <c r="E15" s="232"/>
      <c r="F15" s="233">
        <v>0.03</v>
      </c>
      <c r="G15" s="232"/>
      <c r="H15" s="230" t="s">
        <v>246</v>
      </c>
      <c r="I15" s="234">
        <v>0.03</v>
      </c>
      <c r="J15" s="234">
        <v>0.04</v>
      </c>
      <c r="K15" s="234">
        <v>0.055</v>
      </c>
    </row>
    <row r="16">
      <c r="A16" s="230">
        <v>2.0</v>
      </c>
      <c r="B16" s="231" t="s">
        <v>247</v>
      </c>
      <c r="C16" s="35"/>
      <c r="D16" s="13"/>
      <c r="E16" s="232"/>
      <c r="F16" s="233">
        <v>0.008</v>
      </c>
      <c r="G16" s="232"/>
      <c r="H16" s="230" t="s">
        <v>246</v>
      </c>
      <c r="I16" s="234">
        <v>0.008</v>
      </c>
      <c r="J16" s="234">
        <v>0.008</v>
      </c>
      <c r="K16" s="234">
        <v>0.01</v>
      </c>
    </row>
    <row r="17">
      <c r="A17" s="230">
        <v>3.0</v>
      </c>
      <c r="B17" s="231" t="s">
        <v>248</v>
      </c>
      <c r="C17" s="35"/>
      <c r="D17" s="13"/>
      <c r="E17" s="232"/>
      <c r="F17" s="235">
        <v>0.01267</v>
      </c>
      <c r="G17" s="232"/>
      <c r="H17" s="230" t="s">
        <v>246</v>
      </c>
      <c r="I17" s="234">
        <v>0.0097</v>
      </c>
      <c r="J17" s="234">
        <v>0.0127</v>
      </c>
      <c r="K17" s="234">
        <v>0.0127</v>
      </c>
    </row>
    <row r="18">
      <c r="A18" s="230">
        <v>4.0</v>
      </c>
      <c r="B18" s="231" t="s">
        <v>249</v>
      </c>
      <c r="C18" s="35"/>
      <c r="D18" s="13"/>
      <c r="E18" s="232"/>
      <c r="F18" s="235">
        <v>0.01168</v>
      </c>
      <c r="G18" s="232"/>
      <c r="H18" s="230" t="s">
        <v>246</v>
      </c>
      <c r="I18" s="234">
        <v>0.0059</v>
      </c>
      <c r="J18" s="234">
        <v>0.0123</v>
      </c>
      <c r="K18" s="234">
        <v>0.0139</v>
      </c>
    </row>
    <row r="19">
      <c r="A19" s="230">
        <v>5.0</v>
      </c>
      <c r="B19" s="231" t="s">
        <v>250</v>
      </c>
      <c r="C19" s="35"/>
      <c r="D19" s="13"/>
      <c r="E19" s="232"/>
      <c r="F19" s="235">
        <v>0.0616</v>
      </c>
      <c r="G19" s="232"/>
      <c r="H19" s="230" t="s">
        <v>246</v>
      </c>
      <c r="I19" s="234">
        <v>0.0616</v>
      </c>
      <c r="J19" s="234">
        <v>0.074</v>
      </c>
      <c r="K19" s="234">
        <v>0.0896</v>
      </c>
    </row>
    <row r="20">
      <c r="A20" s="230">
        <v>6.0</v>
      </c>
      <c r="B20" s="231" t="s">
        <v>251</v>
      </c>
      <c r="C20" s="35"/>
      <c r="D20" s="13"/>
      <c r="E20" s="232"/>
      <c r="F20" s="233">
        <f>SUM(F21:F24)</f>
        <v>0.1115</v>
      </c>
      <c r="G20" s="236" t="s">
        <v>252</v>
      </c>
      <c r="H20" s="116"/>
      <c r="I20" s="116"/>
      <c r="J20" s="116"/>
      <c r="K20" s="117"/>
    </row>
    <row r="21" ht="15.75" customHeight="1">
      <c r="A21" s="237">
        <v>43836.0</v>
      </c>
      <c r="B21" s="231" t="s">
        <v>253</v>
      </c>
      <c r="C21" s="35"/>
      <c r="D21" s="35"/>
      <c r="E21" s="13"/>
      <c r="F21" s="233">
        <v>0.0065</v>
      </c>
      <c r="G21" s="238"/>
      <c r="K21" s="239"/>
    </row>
    <row r="22" ht="15.75" customHeight="1">
      <c r="A22" s="237">
        <v>43867.0</v>
      </c>
      <c r="B22" s="231" t="s">
        <v>254</v>
      </c>
      <c r="C22" s="35"/>
      <c r="D22" s="35"/>
      <c r="E22" s="13"/>
      <c r="F22" s="233">
        <v>0.03</v>
      </c>
      <c r="G22" s="238"/>
      <c r="K22" s="239"/>
    </row>
    <row r="23" ht="15.75" customHeight="1">
      <c r="A23" s="237">
        <v>43896.0</v>
      </c>
      <c r="B23" s="231" t="s">
        <v>255</v>
      </c>
      <c r="C23" s="35"/>
      <c r="D23" s="35"/>
      <c r="E23" s="13"/>
      <c r="F23" s="233">
        <v>0.03</v>
      </c>
      <c r="G23" s="238"/>
      <c r="K23" s="239"/>
    </row>
    <row r="24" ht="15.75" customHeight="1">
      <c r="A24" s="237">
        <v>43927.0</v>
      </c>
      <c r="B24" s="231" t="s">
        <v>256</v>
      </c>
      <c r="C24" s="35"/>
      <c r="D24" s="35"/>
      <c r="E24" s="13"/>
      <c r="F24" s="233">
        <v>0.045</v>
      </c>
      <c r="G24" s="238"/>
      <c r="K24" s="239"/>
    </row>
    <row r="25" ht="15.75" customHeight="1">
      <c r="A25" s="240"/>
      <c r="B25" s="35"/>
      <c r="C25" s="35"/>
      <c r="D25" s="35"/>
      <c r="E25" s="35"/>
      <c r="F25" s="13"/>
      <c r="G25" s="238"/>
      <c r="K25" s="239"/>
    </row>
    <row r="26" ht="15.75" customHeight="1">
      <c r="A26" s="224" t="s">
        <v>257</v>
      </c>
      <c r="B26" s="35"/>
      <c r="C26" s="35"/>
      <c r="D26" s="13"/>
      <c r="E26" s="232"/>
      <c r="F26" s="230"/>
      <c r="G26" s="228"/>
      <c r="H26" s="42"/>
      <c r="I26" s="42"/>
      <c r="J26" s="42"/>
      <c r="K26" s="43"/>
    </row>
    <row r="27" ht="15.75" customHeight="1">
      <c r="A27" s="224" t="s">
        <v>258</v>
      </c>
      <c r="B27" s="35"/>
      <c r="C27" s="35"/>
      <c r="D27" s="13"/>
      <c r="E27" s="232"/>
      <c r="F27" s="230"/>
      <c r="G27" s="231" t="s">
        <v>259</v>
      </c>
      <c r="H27" s="35"/>
      <c r="I27" s="35"/>
      <c r="J27" s="35"/>
      <c r="K27" s="13"/>
    </row>
    <row r="28" ht="15.75" customHeight="1">
      <c r="A28" s="224" t="s">
        <v>260</v>
      </c>
      <c r="B28" s="35"/>
      <c r="C28" s="35"/>
      <c r="D28" s="35"/>
      <c r="E28" s="13"/>
      <c r="F28" s="233">
        <f>ROUND((((1+(F15+F16+F17))*(1+F18)*(1+F19))/(1-F20))-1,4)</f>
        <v>0.27</v>
      </c>
      <c r="G28" s="231" t="s">
        <v>261</v>
      </c>
      <c r="H28" s="35"/>
      <c r="I28" s="35"/>
      <c r="J28" s="35"/>
      <c r="K28" s="13"/>
    </row>
    <row r="29" ht="15.75" customHeight="1">
      <c r="A29" s="240"/>
      <c r="B29" s="35"/>
      <c r="C29" s="35"/>
      <c r="D29" s="35"/>
      <c r="E29" s="35"/>
      <c r="F29" s="13"/>
      <c r="G29" s="231" t="s">
        <v>262</v>
      </c>
      <c r="H29" s="35"/>
      <c r="I29" s="35"/>
      <c r="J29" s="35"/>
      <c r="K29" s="13"/>
    </row>
    <row r="30" ht="15.75" customHeight="1">
      <c r="A30" s="241"/>
      <c r="B30" s="35"/>
      <c r="C30" s="35"/>
      <c r="D30" s="35"/>
      <c r="E30" s="35"/>
      <c r="F30" s="13"/>
      <c r="G30" s="231" t="s">
        <v>263</v>
      </c>
      <c r="H30" s="35"/>
      <c r="I30" s="35"/>
      <c r="J30" s="35"/>
      <c r="K30" s="13"/>
    </row>
    <row r="31" ht="15.75" customHeight="1">
      <c r="A31" s="242" t="s">
        <v>264</v>
      </c>
      <c r="B31" s="35"/>
      <c r="C31" s="35"/>
      <c r="D31" s="13"/>
      <c r="E31" s="243"/>
      <c r="F31" s="243"/>
      <c r="G31" s="231" t="s">
        <v>265</v>
      </c>
      <c r="H31" s="35"/>
      <c r="I31" s="35"/>
      <c r="J31" s="35"/>
      <c r="K31" s="13"/>
    </row>
    <row r="32" ht="15.75" customHeight="1">
      <c r="A32" s="244" t="s">
        <v>266</v>
      </c>
      <c r="B32" s="233">
        <v>0.2034</v>
      </c>
      <c r="C32" s="233">
        <v>0.2212</v>
      </c>
      <c r="D32" s="233">
        <v>0.25</v>
      </c>
      <c r="E32" s="243"/>
      <c r="F32" s="243"/>
      <c r="G32" s="231" t="s">
        <v>267</v>
      </c>
      <c r="H32" s="35"/>
      <c r="I32" s="35"/>
      <c r="J32" s="35"/>
      <c r="K32" s="13"/>
    </row>
    <row r="33" ht="15.75" customHeight="1">
      <c r="A33" s="244" t="s">
        <v>268</v>
      </c>
      <c r="B33" s="233">
        <v>0.2601</v>
      </c>
      <c r="C33" s="233">
        <v>0.2787</v>
      </c>
      <c r="D33" s="233">
        <v>0.3089</v>
      </c>
      <c r="E33" s="245"/>
      <c r="F33" s="245"/>
      <c r="G33" s="231" t="s">
        <v>269</v>
      </c>
      <c r="H33" s="35"/>
      <c r="I33" s="35"/>
      <c r="J33" s="35"/>
      <c r="K33" s="13"/>
    </row>
    <row r="34" ht="15.75" customHeight="1">
      <c r="A34" s="245"/>
      <c r="B34" s="245"/>
      <c r="C34" s="245"/>
      <c r="D34" s="245"/>
      <c r="E34" s="245"/>
      <c r="F34" s="245"/>
      <c r="G34" s="231" t="s">
        <v>270</v>
      </c>
      <c r="H34" s="35"/>
      <c r="I34" s="35"/>
      <c r="J34" s="35"/>
      <c r="K34" s="13"/>
    </row>
    <row r="35" ht="15.75" customHeight="1">
      <c r="A35" s="246"/>
      <c r="B35" s="246"/>
      <c r="C35" s="246"/>
      <c r="D35" s="246"/>
      <c r="E35" s="246"/>
      <c r="F35" s="246"/>
      <c r="G35" s="246"/>
      <c r="H35" s="246"/>
      <c r="I35" s="246"/>
      <c r="J35" s="246"/>
      <c r="K35" s="246"/>
    </row>
    <row r="36" ht="15.75" customHeight="1">
      <c r="A36" s="247" t="s">
        <v>271</v>
      </c>
      <c r="B36" s="35"/>
      <c r="C36" s="35"/>
      <c r="D36" s="35"/>
      <c r="E36" s="35"/>
      <c r="F36" s="35"/>
      <c r="G36" s="35"/>
      <c r="H36" s="35"/>
      <c r="I36" s="35"/>
      <c r="J36" s="35"/>
      <c r="K36" s="13"/>
    </row>
    <row r="37" ht="15.75" customHeight="1">
      <c r="A37" s="224" t="s">
        <v>235</v>
      </c>
      <c r="B37" s="35"/>
      <c r="C37" s="35"/>
      <c r="D37" s="35"/>
      <c r="E37" s="35"/>
      <c r="F37" s="35"/>
      <c r="G37" s="35"/>
      <c r="H37" s="35"/>
      <c r="I37" s="35"/>
      <c r="J37" s="35"/>
      <c r="K37" s="13"/>
    </row>
    <row r="38" ht="15.0" customHeight="1">
      <c r="A38" s="225" t="s">
        <v>13</v>
      </c>
      <c r="B38" s="226" t="s">
        <v>236</v>
      </c>
      <c r="C38" s="116"/>
      <c r="D38" s="117"/>
      <c r="E38" s="225" t="s">
        <v>237</v>
      </c>
      <c r="F38" s="225" t="s">
        <v>238</v>
      </c>
      <c r="G38" s="225" t="s">
        <v>239</v>
      </c>
      <c r="H38" s="227" t="s">
        <v>240</v>
      </c>
      <c r="I38" s="224" t="s">
        <v>241</v>
      </c>
      <c r="J38" s="35"/>
      <c r="K38" s="13"/>
    </row>
    <row r="39" ht="15.75" customHeight="1">
      <c r="A39" s="39"/>
      <c r="B39" s="228"/>
      <c r="C39" s="42"/>
      <c r="D39" s="43"/>
      <c r="E39" s="39"/>
      <c r="F39" s="39"/>
      <c r="G39" s="39"/>
      <c r="H39" s="39"/>
      <c r="I39" s="248" t="s">
        <v>272</v>
      </c>
      <c r="J39" s="230" t="s">
        <v>273</v>
      </c>
      <c r="K39" s="230" t="s">
        <v>274</v>
      </c>
    </row>
    <row r="40" ht="15.75" customHeight="1">
      <c r="A40" s="230">
        <v>1.0</v>
      </c>
      <c r="B40" s="231" t="s">
        <v>245</v>
      </c>
      <c r="C40" s="35"/>
      <c r="D40" s="13"/>
      <c r="E40" s="232"/>
      <c r="F40" s="249">
        <v>0.015</v>
      </c>
      <c r="G40" s="232"/>
      <c r="H40" s="230" t="str">
        <f t="shared" ref="H40:H44" si="1">IF(AND(F40&gt;=I40,F40&lt;=K40),"OK","DIFERE")</f>
        <v>OK</v>
      </c>
      <c r="I40" s="233">
        <v>0.015</v>
      </c>
      <c r="J40" s="233">
        <v>0.0345</v>
      </c>
      <c r="K40" s="233">
        <v>0.0449</v>
      </c>
    </row>
    <row r="41" ht="15.75" customHeight="1">
      <c r="A41" s="230">
        <v>2.0</v>
      </c>
      <c r="B41" s="231" t="s">
        <v>247</v>
      </c>
      <c r="C41" s="35"/>
      <c r="D41" s="13"/>
      <c r="E41" s="232"/>
      <c r="F41" s="233">
        <v>0.003</v>
      </c>
      <c r="G41" s="232"/>
      <c r="H41" s="230" t="str">
        <f t="shared" si="1"/>
        <v>OK</v>
      </c>
      <c r="I41" s="233">
        <v>0.003</v>
      </c>
      <c r="J41" s="233">
        <v>0.0048</v>
      </c>
      <c r="K41" s="233">
        <v>0.0082</v>
      </c>
    </row>
    <row r="42" ht="15.75" customHeight="1">
      <c r="A42" s="230">
        <v>3.0</v>
      </c>
      <c r="B42" s="231" t="s">
        <v>248</v>
      </c>
      <c r="C42" s="35"/>
      <c r="D42" s="13"/>
      <c r="E42" s="232"/>
      <c r="F42" s="233">
        <v>0.0056</v>
      </c>
      <c r="G42" s="232"/>
      <c r="H42" s="230" t="str">
        <f t="shared" si="1"/>
        <v>OK</v>
      </c>
      <c r="I42" s="233">
        <v>0.0056</v>
      </c>
      <c r="J42" s="233">
        <v>0.0085</v>
      </c>
      <c r="K42" s="233">
        <v>0.0089</v>
      </c>
    </row>
    <row r="43" ht="15.75" customHeight="1">
      <c r="A43" s="230">
        <v>4.0</v>
      </c>
      <c r="B43" s="231" t="s">
        <v>249</v>
      </c>
      <c r="C43" s="35"/>
      <c r="D43" s="13"/>
      <c r="E43" s="232"/>
      <c r="F43" s="233">
        <v>0.0085</v>
      </c>
      <c r="G43" s="232"/>
      <c r="H43" s="230" t="str">
        <f t="shared" si="1"/>
        <v>OK</v>
      </c>
      <c r="I43" s="233">
        <v>0.0085</v>
      </c>
      <c r="J43" s="233">
        <v>0.0085</v>
      </c>
      <c r="K43" s="233">
        <v>0.0111</v>
      </c>
    </row>
    <row r="44" ht="15.75" customHeight="1">
      <c r="A44" s="230">
        <v>5.0</v>
      </c>
      <c r="B44" s="231" t="s">
        <v>250</v>
      </c>
      <c r="C44" s="35"/>
      <c r="D44" s="13"/>
      <c r="E44" s="232"/>
      <c r="F44" s="249">
        <v>0.0352</v>
      </c>
      <c r="G44" s="232"/>
      <c r="H44" s="230" t="str">
        <f t="shared" si="1"/>
        <v>OK</v>
      </c>
      <c r="I44" s="233">
        <v>0.035</v>
      </c>
      <c r="J44" s="233">
        <v>0.0511</v>
      </c>
      <c r="K44" s="233">
        <v>0.0622</v>
      </c>
    </row>
    <row r="45" ht="15.75" customHeight="1">
      <c r="A45" s="230">
        <v>6.0</v>
      </c>
      <c r="B45" s="231" t="s">
        <v>251</v>
      </c>
      <c r="C45" s="35"/>
      <c r="D45" s="13"/>
      <c r="E45" s="232"/>
      <c r="F45" s="233">
        <f>SUM(F46:F49)</f>
        <v>0.0815</v>
      </c>
      <c r="G45" s="236" t="s">
        <v>252</v>
      </c>
      <c r="H45" s="116"/>
      <c r="I45" s="116"/>
      <c r="J45" s="116"/>
      <c r="K45" s="117"/>
    </row>
    <row r="46" ht="15.75" customHeight="1">
      <c r="A46" s="237">
        <v>43836.0</v>
      </c>
      <c r="B46" s="231" t="s">
        <v>253</v>
      </c>
      <c r="C46" s="35"/>
      <c r="D46" s="35"/>
      <c r="E46" s="13"/>
      <c r="F46" s="233">
        <v>0.0065</v>
      </c>
      <c r="G46" s="238"/>
      <c r="K46" s="239"/>
    </row>
    <row r="47" ht="15.75" customHeight="1">
      <c r="A47" s="237">
        <v>43867.0</v>
      </c>
      <c r="B47" s="231" t="s">
        <v>254</v>
      </c>
      <c r="C47" s="35"/>
      <c r="D47" s="35"/>
      <c r="E47" s="13"/>
      <c r="F47" s="233">
        <v>0.03</v>
      </c>
      <c r="G47" s="238"/>
      <c r="K47" s="239"/>
    </row>
    <row r="48" ht="15.75" customHeight="1">
      <c r="A48" s="237">
        <v>43896.0</v>
      </c>
      <c r="B48" s="231" t="s">
        <v>255</v>
      </c>
      <c r="C48" s="35"/>
      <c r="D48" s="35"/>
      <c r="E48" s="13"/>
      <c r="F48" s="249">
        <v>0.0</v>
      </c>
      <c r="G48" s="238"/>
      <c r="K48" s="239"/>
    </row>
    <row r="49" ht="15.75" customHeight="1">
      <c r="A49" s="237">
        <v>43927.0</v>
      </c>
      <c r="B49" s="231" t="s">
        <v>256</v>
      </c>
      <c r="C49" s="35"/>
      <c r="D49" s="35"/>
      <c r="E49" s="13"/>
      <c r="F49" s="233">
        <v>0.045</v>
      </c>
      <c r="G49" s="238"/>
      <c r="K49" s="239"/>
    </row>
    <row r="50" ht="15.75" customHeight="1">
      <c r="A50" s="250"/>
      <c r="B50" s="42"/>
      <c r="C50" s="42"/>
      <c r="D50" s="42"/>
      <c r="E50" s="42"/>
      <c r="F50" s="43"/>
      <c r="G50" s="238"/>
      <c r="K50" s="239"/>
    </row>
    <row r="51" ht="15.75" customHeight="1">
      <c r="A51" s="224" t="s">
        <v>257</v>
      </c>
      <c r="B51" s="35"/>
      <c r="C51" s="35"/>
      <c r="D51" s="13"/>
      <c r="E51" s="232"/>
      <c r="F51" s="230"/>
      <c r="G51" s="228"/>
      <c r="H51" s="42"/>
      <c r="I51" s="42"/>
      <c r="J51" s="42"/>
      <c r="K51" s="43"/>
    </row>
    <row r="52" ht="15.75" customHeight="1">
      <c r="A52" s="224" t="s">
        <v>258</v>
      </c>
      <c r="B52" s="35"/>
      <c r="C52" s="35"/>
      <c r="D52" s="13"/>
      <c r="E52" s="232"/>
      <c r="F52" s="230"/>
      <c r="G52" s="231" t="s">
        <v>259</v>
      </c>
      <c r="H52" s="35"/>
      <c r="I52" s="35"/>
      <c r="J52" s="35"/>
      <c r="K52" s="13"/>
    </row>
    <row r="53" ht="15.75" customHeight="1">
      <c r="A53" s="224" t="s">
        <v>260</v>
      </c>
      <c r="B53" s="35"/>
      <c r="C53" s="35"/>
      <c r="D53" s="35"/>
      <c r="E53" s="13"/>
      <c r="F53" s="233">
        <f>(((1+(F40+F41+F42))*(1+F43)*(1+F44))/(1-F45))-1</f>
        <v>0.1634595331</v>
      </c>
      <c r="G53" s="231" t="s">
        <v>261</v>
      </c>
      <c r="H53" s="35"/>
      <c r="I53" s="35"/>
      <c r="J53" s="35"/>
      <c r="K53" s="13"/>
    </row>
    <row r="54" ht="15.75" customHeight="1">
      <c r="A54" s="250"/>
      <c r="B54" s="42"/>
      <c r="C54" s="42"/>
      <c r="D54" s="42"/>
      <c r="E54" s="42"/>
      <c r="F54" s="43"/>
      <c r="G54" s="231" t="s">
        <v>262</v>
      </c>
      <c r="H54" s="35"/>
      <c r="I54" s="35"/>
      <c r="J54" s="35"/>
      <c r="K54" s="13"/>
    </row>
    <row r="55" ht="15.75" customHeight="1">
      <c r="A55" s="241"/>
      <c r="B55" s="35"/>
      <c r="C55" s="35"/>
      <c r="D55" s="35"/>
      <c r="E55" s="35"/>
      <c r="F55" s="13"/>
      <c r="G55" s="231" t="s">
        <v>263</v>
      </c>
      <c r="H55" s="35"/>
      <c r="I55" s="35"/>
      <c r="J55" s="35"/>
      <c r="K55" s="13"/>
    </row>
    <row r="56" ht="15.75" customHeight="1">
      <c r="A56" s="242" t="s">
        <v>264</v>
      </c>
      <c r="B56" s="35"/>
      <c r="C56" s="35"/>
      <c r="D56" s="13"/>
      <c r="E56" s="251"/>
      <c r="F56" s="252"/>
      <c r="G56" s="231" t="s">
        <v>265</v>
      </c>
      <c r="H56" s="35"/>
      <c r="I56" s="35"/>
      <c r="J56" s="35"/>
      <c r="K56" s="13"/>
    </row>
    <row r="57" ht="15.75" customHeight="1">
      <c r="A57" s="244" t="s">
        <v>266</v>
      </c>
      <c r="B57" s="233">
        <v>0.111</v>
      </c>
      <c r="C57" s="233">
        <v>0.1402</v>
      </c>
      <c r="D57" s="233">
        <v>0.168</v>
      </c>
      <c r="E57" s="251"/>
      <c r="F57" s="252"/>
      <c r="G57" s="231" t="s">
        <v>267</v>
      </c>
      <c r="H57" s="35"/>
      <c r="I57" s="35"/>
      <c r="J57" s="35"/>
      <c r="K57" s="13"/>
    </row>
    <row r="58" ht="15.75" customHeight="1">
      <c r="A58" s="244" t="s">
        <v>268</v>
      </c>
      <c r="B58" s="233">
        <v>0.1634</v>
      </c>
      <c r="C58" s="233">
        <v>0.1939</v>
      </c>
      <c r="D58" s="233">
        <v>0.223</v>
      </c>
      <c r="E58" s="253"/>
      <c r="F58" s="254"/>
      <c r="G58" s="231" t="s">
        <v>269</v>
      </c>
      <c r="H58" s="35"/>
      <c r="I58" s="35"/>
      <c r="J58" s="35"/>
      <c r="K58" s="13"/>
    </row>
    <row r="59" ht="15.75" customHeight="1">
      <c r="A59" s="255"/>
      <c r="B59" s="256"/>
      <c r="C59" s="256"/>
      <c r="D59" s="256"/>
      <c r="E59" s="256"/>
      <c r="F59" s="257"/>
      <c r="G59" s="231" t="s">
        <v>270</v>
      </c>
      <c r="H59" s="35"/>
      <c r="I59" s="35"/>
      <c r="J59" s="35"/>
      <c r="K59" s="13"/>
    </row>
    <row r="60" ht="15.0" customHeight="1">
      <c r="A60" s="258"/>
      <c r="B60" s="35"/>
      <c r="C60" s="35"/>
      <c r="D60" s="35"/>
      <c r="E60" s="35"/>
      <c r="F60" s="35"/>
      <c r="G60" s="35"/>
      <c r="H60" s="35"/>
      <c r="I60" s="35"/>
      <c r="J60" s="35"/>
      <c r="K60" s="13"/>
    </row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0">
    <mergeCell ref="F38:F39"/>
    <mergeCell ref="G38:G39"/>
    <mergeCell ref="G31:K31"/>
    <mergeCell ref="G32:K32"/>
    <mergeCell ref="G33:K33"/>
    <mergeCell ref="G34:K34"/>
    <mergeCell ref="A36:K36"/>
    <mergeCell ref="A37:K37"/>
    <mergeCell ref="A38:A39"/>
    <mergeCell ref="B38:D39"/>
    <mergeCell ref="E38:E39"/>
    <mergeCell ref="B40:D40"/>
    <mergeCell ref="B41:D41"/>
    <mergeCell ref="B42:D42"/>
    <mergeCell ref="B43:D43"/>
    <mergeCell ref="B44:D44"/>
    <mergeCell ref="A52:D52"/>
    <mergeCell ref="A53:E53"/>
    <mergeCell ref="A54:F54"/>
    <mergeCell ref="A55:F55"/>
    <mergeCell ref="A56:D56"/>
    <mergeCell ref="B45:D45"/>
    <mergeCell ref="B46:E46"/>
    <mergeCell ref="B47:E47"/>
    <mergeCell ref="B48:E48"/>
    <mergeCell ref="B49:E49"/>
    <mergeCell ref="A50:F50"/>
    <mergeCell ref="A51:D51"/>
    <mergeCell ref="G56:K56"/>
    <mergeCell ref="G57:K57"/>
    <mergeCell ref="G58:K58"/>
    <mergeCell ref="G59:K59"/>
    <mergeCell ref="A60:K60"/>
    <mergeCell ref="H38:H39"/>
    <mergeCell ref="I38:K38"/>
    <mergeCell ref="G45:K51"/>
    <mergeCell ref="G52:K52"/>
    <mergeCell ref="G53:K53"/>
    <mergeCell ref="G54:K54"/>
    <mergeCell ref="G55:K55"/>
    <mergeCell ref="D8:H8"/>
    <mergeCell ref="D9:H9"/>
    <mergeCell ref="A1:K1"/>
    <mergeCell ref="B3:C9"/>
    <mergeCell ref="D3:H3"/>
    <mergeCell ref="D4:H4"/>
    <mergeCell ref="D5:H5"/>
    <mergeCell ref="D6:H6"/>
    <mergeCell ref="D7:H7"/>
    <mergeCell ref="A11:K11"/>
    <mergeCell ref="A12:K12"/>
    <mergeCell ref="A13:A14"/>
    <mergeCell ref="B13:D14"/>
    <mergeCell ref="E13:E14"/>
    <mergeCell ref="F13:F14"/>
    <mergeCell ref="G13:G14"/>
    <mergeCell ref="B15:D15"/>
    <mergeCell ref="B16:D16"/>
    <mergeCell ref="B17:D17"/>
    <mergeCell ref="B18:D18"/>
    <mergeCell ref="B19:D19"/>
    <mergeCell ref="B20:D20"/>
    <mergeCell ref="B21:E21"/>
    <mergeCell ref="A29:F29"/>
    <mergeCell ref="A30:F30"/>
    <mergeCell ref="A31:D31"/>
    <mergeCell ref="B22:E22"/>
    <mergeCell ref="B23:E23"/>
    <mergeCell ref="B24:E24"/>
    <mergeCell ref="A25:F25"/>
    <mergeCell ref="A26:D26"/>
    <mergeCell ref="A27:D27"/>
    <mergeCell ref="A28:E28"/>
    <mergeCell ref="H13:H14"/>
    <mergeCell ref="I13:K13"/>
    <mergeCell ref="G20:K26"/>
    <mergeCell ref="G27:K27"/>
    <mergeCell ref="G28:K28"/>
    <mergeCell ref="G29:K29"/>
    <mergeCell ref="G30:K30"/>
  </mergeCells>
  <printOptions horizontalCentered="1"/>
  <pageMargins bottom="0.75" footer="0.0" header="0.0" left="0.25" right="0.25" top="1.1811023622047243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