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rquivo Licitacao\LICITAÇÕES 2019\Pregão Eletrônico\PE 09 2019 - Reforma do muro de divisa do PDE - CCHE - CJ\Arquivos Site\"/>
    </mc:Choice>
  </mc:AlternateContent>
  <bookViews>
    <workbookView xWindow="0" yWindow="0" windowWidth="15360" windowHeight="7650"/>
  </bookViews>
  <sheets>
    <sheet name="Orçamento" sheetId="2" r:id="rId1"/>
    <sheet name="Cronograma" sheetId="3" r:id="rId2"/>
  </sheets>
  <definedNames>
    <definedName name="_xlnm.Print_Area" localSheetId="0">Orçamento!$A$2:$I$72</definedName>
  </definedNames>
  <calcPr calcId="162913" fullPrecision="0"/>
</workbook>
</file>

<file path=xl/calcChain.xml><?xml version="1.0" encoding="utf-8"?>
<calcChain xmlns="http://schemas.openxmlformats.org/spreadsheetml/2006/main">
  <c r="Q9" i="3" l="1"/>
  <c r="Q10" i="3"/>
  <c r="Q11" i="3"/>
  <c r="Q12" i="3"/>
  <c r="Q13" i="3"/>
  <c r="B15" i="3"/>
  <c r="B14" i="3"/>
  <c r="B13" i="3"/>
  <c r="B12" i="3"/>
  <c r="B11" i="3"/>
  <c r="B10" i="3"/>
  <c r="B9" i="3"/>
  <c r="Q15" i="3"/>
  <c r="Q14" i="3"/>
  <c r="G41" i="2" l="1"/>
  <c r="H41" i="2" s="1"/>
  <c r="G40" i="2"/>
  <c r="H40" i="2" s="1"/>
  <c r="I65" i="2"/>
  <c r="C15" i="3" s="1"/>
  <c r="G49" i="2"/>
  <c r="H49" i="2" s="1"/>
  <c r="G48" i="2"/>
  <c r="H48" i="2" s="1"/>
  <c r="K44" i="2"/>
  <c r="D38" i="2"/>
  <c r="G38" i="2" s="1"/>
  <c r="H38" i="2" s="1"/>
  <c r="G44" i="2"/>
  <c r="H44" i="2" s="1"/>
  <c r="G37" i="2"/>
  <c r="H37" i="2" s="1"/>
  <c r="D63" i="2"/>
  <c r="G63" i="2" s="1"/>
  <c r="H63" i="2" s="1"/>
  <c r="D62" i="2"/>
  <c r="G62" i="2" s="1"/>
  <c r="H62" i="2" s="1"/>
  <c r="I61" i="2" s="1"/>
  <c r="C14" i="3" s="1"/>
  <c r="G59" i="2"/>
  <c r="H59" i="2" s="1"/>
  <c r="I57" i="2" s="1"/>
  <c r="C13" i="3" s="1"/>
  <c r="G47" i="2"/>
  <c r="H47" i="2" s="1"/>
  <c r="G43" i="2"/>
  <c r="H43" i="2" s="1"/>
  <c r="G36" i="2"/>
  <c r="H36" i="2" s="1"/>
  <c r="G28" i="2"/>
  <c r="H28" i="2" s="1"/>
  <c r="G32" i="2"/>
  <c r="H32" i="2" s="1"/>
  <c r="G55" i="2"/>
  <c r="H55" i="2" s="1"/>
  <c r="G54" i="2"/>
  <c r="H54" i="2" s="1"/>
  <c r="G53" i="2"/>
  <c r="H53" i="2" s="1"/>
  <c r="G45" i="2"/>
  <c r="H45" i="2" s="1"/>
  <c r="G30" i="2"/>
  <c r="H30" i="2" s="1"/>
  <c r="G29" i="2"/>
  <c r="H29" i="2" s="1"/>
  <c r="G34" i="2"/>
  <c r="H34" i="2" s="1"/>
  <c r="G33" i="2"/>
  <c r="H33" i="2" s="1"/>
  <c r="G25" i="2"/>
  <c r="H25" i="2" s="1"/>
  <c r="D26" i="2"/>
  <c r="G26" i="2" s="1"/>
  <c r="H26" i="2" s="1"/>
  <c r="D21" i="2"/>
  <c r="G21" i="2" s="1"/>
  <c r="H21" i="2" s="1"/>
  <c r="D20" i="2"/>
  <c r="G20" i="2" s="1"/>
  <c r="H20" i="2" s="1"/>
  <c r="G19" i="2"/>
  <c r="H19" i="2" s="1"/>
  <c r="G9" i="2"/>
  <c r="H9" i="2" s="1"/>
  <c r="I9" i="2" s="1"/>
  <c r="G16" i="2"/>
  <c r="H16" i="2" s="1"/>
  <c r="G15" i="2"/>
  <c r="H15" i="2" s="1"/>
  <c r="G14" i="2"/>
  <c r="H14" i="2" s="1"/>
  <c r="G13" i="2"/>
  <c r="H13" i="2" s="1"/>
  <c r="H13" i="3" l="1"/>
  <c r="R13" i="3" s="1"/>
  <c r="F13" i="3"/>
  <c r="J12" i="2"/>
  <c r="J14" i="3"/>
  <c r="R14" i="3" s="1"/>
  <c r="F14" i="3"/>
  <c r="J15" i="3"/>
  <c r="R15" i="3" s="1"/>
  <c r="F15" i="3"/>
  <c r="C9" i="3"/>
  <c r="J23" i="2"/>
  <c r="H67" i="2"/>
  <c r="G67" i="2"/>
  <c r="I12" i="2"/>
  <c r="C10" i="3" s="1"/>
  <c r="I51" i="2"/>
  <c r="C12" i="3" s="1"/>
  <c r="I23" i="2"/>
  <c r="C11" i="3" s="1"/>
  <c r="H11" i="3" s="1"/>
  <c r="R11" i="3" s="1"/>
  <c r="H9" i="3" l="1"/>
  <c r="C21" i="3"/>
  <c r="N9" i="3"/>
  <c r="N21" i="3" s="1"/>
  <c r="F9" i="3"/>
  <c r="J9" i="3"/>
  <c r="J21" i="3" s="1"/>
  <c r="L9" i="3"/>
  <c r="L21" i="3" s="1"/>
  <c r="F11" i="3"/>
  <c r="F10" i="3"/>
  <c r="R10" i="3" s="1"/>
  <c r="F12" i="3"/>
  <c r="H12" i="3"/>
  <c r="R12" i="3" s="1"/>
  <c r="I67" i="2"/>
  <c r="R9" i="3" l="1"/>
  <c r="R22" i="3" s="1"/>
  <c r="F21" i="3"/>
  <c r="F22" i="3" s="1"/>
  <c r="H21" i="3"/>
  <c r="H22" i="3" s="1"/>
  <c r="J22" i="3" s="1"/>
  <c r="J69" i="2"/>
</calcChain>
</file>

<file path=xl/sharedStrings.xml><?xml version="1.0" encoding="utf-8"?>
<sst xmlns="http://schemas.openxmlformats.org/spreadsheetml/2006/main" count="211" uniqueCount="141">
  <si>
    <t>Universidade Estadual do Norte do Paraná - UENP</t>
  </si>
  <si>
    <t>ITEM</t>
  </si>
  <si>
    <t>DESCRIÇÃO DOS SERVIÇOS</t>
  </si>
  <si>
    <t>COD.</t>
  </si>
  <si>
    <t>Decreto Estadual n.º 3909/08  -  CNPJ 08.885.100/0001-54</t>
  </si>
  <si>
    <t>Quant</t>
  </si>
  <si>
    <t>Unid</t>
  </si>
  <si>
    <t xml:space="preserve">Contrato nº </t>
  </si>
  <si>
    <t>Total (sem BDI)</t>
  </si>
  <si>
    <t>1.1</t>
  </si>
  <si>
    <t>m³</t>
  </si>
  <si>
    <t>R$/un.</t>
  </si>
  <si>
    <t>m²</t>
  </si>
  <si>
    <t>kg</t>
  </si>
  <si>
    <t>72131</t>
  </si>
  <si>
    <t>m</t>
  </si>
  <si>
    <t>6.1</t>
  </si>
  <si>
    <t>6.2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</si>
  <si>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</si>
  <si>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</si>
  <si>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</si>
  <si>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</si>
  <si>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</si>
  <si>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</si>
  <si>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</si>
  <si>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</si>
  <si>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</si>
  <si>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4.1</t>
  </si>
  <si>
    <t>5.1</t>
  </si>
  <si>
    <t>Total (COM BDI)</t>
  </si>
  <si>
    <t xml:space="preserve">BDI = </t>
  </si>
  <si>
    <t>TOTAL DO ÍTEM</t>
  </si>
  <si>
    <t>TOTAIS</t>
  </si>
  <si>
    <t>7.1</t>
  </si>
  <si>
    <t xml:space="preserve">REFERÊNCIA: TABELA SINAP </t>
  </si>
  <si>
    <t>OBRA: MURO DE ARRIMO (FRENTE AO PDE)</t>
  </si>
  <si>
    <t>Campus Jacarezinho - CCHE</t>
  </si>
  <si>
    <t>97629 - ADAPTADA</t>
  </si>
  <si>
    <t>Pátio superior, onde serão implantadas as brocas: [10 blocos (40x40) + 1 viga v1 (20x30)+ 12 viga tirante (20x30) &gt;&gt;27,5m² x 10cm = 3,0 m³</t>
  </si>
  <si>
    <t>Na sapata inferior (junto ao passeio público), local de gruteamento da base do pilar: remoção de concreto de (40x40x50)cm cada pilar. Total de pilares = 14.</t>
  </si>
  <si>
    <t xml:space="preserve">72897 </t>
  </si>
  <si>
    <t>72900</t>
  </si>
  <si>
    <t>TAPUME</t>
  </si>
  <si>
    <t>74220/001 TAPUME DE CHAPA DE MADEIRA COMPENSADA, E= 6MM, COM PINTURA A CAL E REA M2 CR 50,93</t>
  </si>
  <si>
    <t>Vala para blocos= (40x40x50)cm (10x); Viga V1 = (30x30)cmx20m; Tirante = (30x30) x (12x3)m</t>
  </si>
  <si>
    <t>96527 ESCAVAÇÃO MANUAL DE VALA PARA VIGA BALDRAME, COM PREVISÃO DE FÔRMA. AF M3 CR 100,76</t>
  </si>
  <si>
    <t>96527</t>
  </si>
  <si>
    <t>74220/001</t>
  </si>
  <si>
    <t xml:space="preserve">72900 TRANSPORTE DE ENTULHO COM CAMINHAO BASCULANTE 6 M3 </t>
  </si>
  <si>
    <t>72900 TRANSPORTE DE ENTULHO COM CAMINHAO BASCULANTE 6 M3</t>
  </si>
  <si>
    <t>72897 CARGA MANUAL DE ENTULHO EM CAMINHAO BASCULANTE 6 M3</t>
  </si>
  <si>
    <t>ESTRUTURA DE CONCRETO ARMADO</t>
  </si>
  <si>
    <t>BROCA DE 3M, D=25CM,  ARMADA = 10 X</t>
  </si>
  <si>
    <t xml:space="preserve">98229 </t>
  </si>
  <si>
    <t xml:space="preserve">92761 </t>
  </si>
  <si>
    <t>VIGA V1 : 20X30 X 20M</t>
  </si>
  <si>
    <r>
      <t xml:space="preserve">ARMAÇÃO DA BROCA: 4 </t>
    </r>
    <r>
      <rPr>
        <sz val="10"/>
        <rFont val="Calibri"/>
        <family val="2"/>
      </rPr>
      <t>Ø 8,0 MM Comprim. = 3,00 m cada, ESTRIBO   Ø 5,0 MM CADA 20CM :  ARMAÇÃO DE PILAR OU VIGA DE UMA ESTRUTURA CONVENCIONAL DE CONCRETO ARMADO UTILIZANDO AÇO CA-50 DE 8,0MM - MONTAGEM. AF_12/2015</t>
    </r>
  </si>
  <si>
    <r>
      <t xml:space="preserve">ARMAÇÃO DAVIGA: 4 </t>
    </r>
    <r>
      <rPr>
        <sz val="10"/>
        <rFont val="Calibri"/>
        <family val="2"/>
      </rPr>
      <t>Ø10,0 MM Comprim. = 25,00 m cada, ESTRIBO   Ø 5,0 MM CADA 20CM :  ARMAÇÃO DE VIGA DE UMA ESTRUTURA CONVENCIONAL DE CONCRETO ARMADO UTILIZANDO AÇO CA-50  - MONTAGEM. AF_12/2015</t>
    </r>
  </si>
  <si>
    <t>90861</t>
  </si>
  <si>
    <t>BLOCO 40X40X50 -  10X</t>
  </si>
  <si>
    <r>
      <t xml:space="preserve">ARMAÇÃO DO BLOCO: 6 </t>
    </r>
    <r>
      <rPr>
        <sz val="10"/>
        <rFont val="Calibri"/>
        <family val="2"/>
      </rPr>
      <t>Ø8,0 MM Comprim. = 1,50m cada:  ARMAÇÃO ESTRUTURA CONVENCIONAL DE CONCRETO ARMADO UTILIZANDO AÇO CA-50  - MONTAGEM. AF_12/2015</t>
    </r>
  </si>
  <si>
    <t xml:space="preserve"> CONCRETAGEM DE EDIFICAÇÕES  FEITAS COM SISTEMA DE FÔRMAS MANUSEÁVEIS, COM CONCRETO USINADO BOMBEÁVEL FCK 20 MPA - LANÇAMENTO, ADENSAMENTO E ACABAMENTO. AF_06/2015 </t>
  </si>
  <si>
    <t>PILAR (20X25) cm  x 3m -(14 X)</t>
  </si>
  <si>
    <t>TIRANTE (20X30)cm X3m - (10X)</t>
  </si>
  <si>
    <t>Alvenaria de vedação: (25 X 3)M</t>
  </si>
  <si>
    <t>72131 ALVENARIA EM TIJOLO CERAMICO MACICO 5X10X20CM 1 VEZ (ESPESSURA 20CM), ASSENTADO COM ARGAMASSA TRACO 1:2:8 (CIMENTO, CAL E AREIA)M2 CR 114,04</t>
  </si>
  <si>
    <t>87879 CHAPISCO APLICADO EM ALVENARIAS E ESTRUTURAS DE CONCRETO INTERNAS, COM COLHER DE PEDREIRO. ARGAMASSA TRAÇO 1:3 M2 CR 2,89</t>
  </si>
  <si>
    <t>87879</t>
  </si>
  <si>
    <t>87529</t>
  </si>
  <si>
    <t xml:space="preserve"> MASSA ÚNICA, PARA RECEBIMENTO DE PINTURA, EM ARGAMASSA TRAÇO 1:2:8, ESPESSURA 2CM </t>
  </si>
  <si>
    <t>92427</t>
  </si>
  <si>
    <t>fôrma:  MONTAGEM E DESMONTAGEM DE FÔRMA DE PILARES E VIGAS</t>
  </si>
  <si>
    <t>RECONSTITUIÇÃO DO PISO EM CONCRETO: [FECHAMENTO DO PISO NOS LOCAIS PREJUDICADOS PELA ABERTURA DE VALAS PARA VIGAS E BLOCOS]</t>
  </si>
  <si>
    <t>94995  ADAPTADO</t>
  </si>
  <si>
    <t>88489</t>
  </si>
  <si>
    <t>88483</t>
  </si>
  <si>
    <t xml:space="preserve">DEMOLIÇÃO DE PISO, DE FORMA MECANIZADA COM MARTELETE, SEM REAPROVEITAMENTO </t>
  </si>
  <si>
    <t>DEMOLIÇÃO, ESCAVAÇÃO E RETIRADA DE ENTULHO</t>
  </si>
  <si>
    <t xml:space="preserve">72897 CARGA MANUAL DE ENTULHO EM CAMINHAO BASCULANTE 6 M3 </t>
  </si>
  <si>
    <t>ESCAVAÇÃO EM TERRA e REMOÇÃO DE TERRA DA ESCAVAÇÃO</t>
  </si>
  <si>
    <t xml:space="preserve">ESTACA BROCA DE CONCRETO, DIÃMETRO DE 25 CM, PROFUNDIDADE DE ATÉ 3 M,ESCAVAÇÃO MANUAL COM TRADO CONCHA, NÃO ARMADA. AF_03/2018 </t>
  </si>
  <si>
    <r>
      <t xml:space="preserve">ARMAÇÃO DO PILAR: 6 </t>
    </r>
    <r>
      <rPr>
        <sz val="10"/>
        <rFont val="Calibri"/>
        <family val="2"/>
      </rPr>
      <t>Ø12,5,0 MM Comprim. = 3,50m cada:  ARMAÇÃO ESTRUTURA CONVENCIONAL DE CONCRETO ARMADO UTILIZANDO AÇO CA-50  - MONTAGEM. AF_12/2015</t>
    </r>
  </si>
  <si>
    <r>
      <t xml:space="preserve">ARMAÇÃO DO TIRANTE:4 </t>
    </r>
    <r>
      <rPr>
        <sz val="10"/>
        <rFont val="Calibri"/>
        <family val="2"/>
      </rPr>
      <t>Ø10,0 MM Comprim. = 25m cada:  ARMAÇÃO ESTRUTURA CONVENCIONAL DE CONCRETO ARMADO UTILIZANDO AÇO CA-50  - MONTAGEM. AF_12/2015</t>
    </r>
  </si>
  <si>
    <r>
      <t xml:space="preserve">ARMAÇÃO DA VIGA: 4 </t>
    </r>
    <r>
      <rPr>
        <sz val="10"/>
        <rFont val="Calibri"/>
        <family val="2"/>
      </rPr>
      <t>Ø12,5,0 MM Comprim. = 25Mcada:  ARMAÇÃO ESTRUTURA CONVENCIONAL DE CONCRETO ARMADO UTILIZANDO AÇO CA-50  - MONTAGEM. AF_12/2015</t>
    </r>
  </si>
  <si>
    <t xml:space="preserve">APLICAÇÃO MANUAL DE PINTURA COM TINTA LÁTEX ACRÍLICA EM PAREDES, DUAS DEMÃOS. AF 06 -2014 </t>
  </si>
  <si>
    <t xml:space="preserve">APLICAÇÃO DE FUNDO SELADOR LÁTEX PVA EM PAREDES, UMA DEMÃO. AF_06/2014 </t>
  </si>
  <si>
    <t xml:space="preserve">EXECUÇÃO DE PASSEIO (CALÇADA) OU PISO DE CONCRETO COM CONCRETO MOLDADO IN LOCO, USINADO, ACABAMENTO CONVENCIONAL, ESPESSURA 8 CM, NÃO  ARMADO. AF _07/2016  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</si>
  <si>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</si>
  <si>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</si>
  <si>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</si>
  <si>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</si>
  <si>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</si>
  <si>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</si>
  <si>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</si>
  <si>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</si>
  <si>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</si>
  <si>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</si>
  <si>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</si>
  <si>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</si>
  <si>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</si>
  <si>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ALVENARIA DE VEDAÇÃO</t>
  </si>
  <si>
    <t>4.2</t>
  </si>
  <si>
    <t>4.3</t>
  </si>
  <si>
    <t>CALÇADA</t>
  </si>
  <si>
    <t>PINTURA DO MURO</t>
  </si>
  <si>
    <t>FINALIZAÇÕES</t>
  </si>
  <si>
    <t>LIMPEZA FINAL E BOTA FORA</t>
  </si>
  <si>
    <t>| LOCALIDADE : CURITIBA | | VÍNCULO : TODOS REFERENCIAIS | | DATA DE PREÇO : 01/03/2019 |</t>
  </si>
  <si>
    <t>| DATA DE RT : 13/04/2019 || NÍVEL DE PREÇO : MEDIANO | | ENCARGOS : DESONERADO |</t>
  </si>
  <si>
    <t>BDI: ACÓRDÃO Nº2622/2013-TCU; TIPO DE OBRA:EDIFÍCIOS; 3ºQUARTIL</t>
  </si>
  <si>
    <t>REF.: Referência SINAPI:</t>
  </si>
  <si>
    <t>MAIO DE 2019</t>
  </si>
  <si>
    <t xml:space="preserve">DATA: </t>
  </si>
  <si>
    <r>
      <t xml:space="preserve">ARMAÇÃO DA BROCA: 4 </t>
    </r>
    <r>
      <rPr>
        <sz val="10"/>
        <rFont val="Calibri"/>
        <family val="2"/>
      </rPr>
      <t>Ø 8,0 MM Comprim. = 2,00 m cada, ESTRIBO   Ø 5,0 MM CADA 20CM :  ARMAÇÃO DE PILAR OU VIGA DE UMA ESTRUTURA CONVENCIONAL DE CONCRETO ARMADO UTILIZANDO AÇO CA-50 DE 8,0MM - MONTAGEM. AF_12/2015</t>
    </r>
  </si>
  <si>
    <t>BROCA DE 2M, D=25CM,  ARMADA = 14 X</t>
  </si>
  <si>
    <t xml:space="preserve">ESTACA BROCA DE CONCRETO, DIÃMETRO DE 25 CM, PROFUNDIDADE DE ATÉ 2 M,ESCAVAÇÃO MANUAL COM TRADO CONCHA, NÃO ARMADA. AF_03/2018 </t>
  </si>
  <si>
    <t>VIGAS V2 (20X30)cm x25m (3x)</t>
  </si>
  <si>
    <t>Local:UENP_CJ</t>
  </si>
  <si>
    <t>CRONOGRAMA FÍSICO-FINANCEIRO</t>
  </si>
  <si>
    <t>SERVIÇOS A EXECUTAR</t>
  </si>
  <si>
    <t>SERVIÇOS</t>
  </si>
  <si>
    <t>1º mês</t>
  </si>
  <si>
    <t>2º mês</t>
  </si>
  <si>
    <t>3º mês</t>
  </si>
  <si>
    <t>4º mês</t>
  </si>
  <si>
    <t>5º mês</t>
  </si>
  <si>
    <t>6º mês</t>
  </si>
  <si>
    <t>TOTAL EXECUTADO</t>
  </si>
  <si>
    <t>VALOR</t>
  </si>
  <si>
    <t xml:space="preserve">% </t>
  </si>
  <si>
    <t>%</t>
  </si>
  <si>
    <t>valor</t>
  </si>
  <si>
    <t>PARCIAIS</t>
  </si>
  <si>
    <t>ACUMULADOS</t>
  </si>
  <si>
    <t>Prazo máximo de execução:</t>
  </si>
  <si>
    <t>MESES</t>
  </si>
  <si>
    <t>data</t>
  </si>
  <si>
    <t>Engenheiro</t>
  </si>
  <si>
    <t>CREA:</t>
  </si>
  <si>
    <t>Nota: A empresa construtora poderá apresentar cronograma alternativo, respeitando o prazo máximo de execução.</t>
  </si>
  <si>
    <t>Obra: MURO CCHE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</si>
</sst>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"/>
    <numFmt numFmtId="166" formatCode="0.0%"/>
    <numFmt numFmtId="167" formatCode="_-* #,##0_-;\-* #,##0_-;_-* &quot;-&quot;??_-;_-@_-"/>
  </numFmts>
  <fonts count="12" x14ac:knownFonts="1">
    <font>
      <sz val="10"/>
      <name val="Arial"/>
    </font>
    <font>
      <sz val="10"/>
      <name val="Arial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name val="Calibri"/>
      <family val="2"/>
      <scheme val="minor"/>
    </font>
    <font>
      <i/>
      <sz val="8"/>
      <name val="Calibri"/>
      <family val="2"/>
      <scheme val="minor"/>
    </font>
    <font>
      <sz val="10"/>
      <name val="Calibri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2" fillId="0" borderId="27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43" fontId="2" fillId="0" borderId="30" xfId="1" applyFont="1" applyBorder="1" applyAlignment="1">
      <alignment horizontal="left"/>
    </xf>
    <xf numFmtId="0" fontId="2" fillId="0" borderId="3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43" fontId="2" fillId="0" borderId="15" xfId="1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43" fontId="2" fillId="0" borderId="27" xfId="1" applyFont="1" applyBorder="1" applyAlignment="1">
      <alignment horizontal="left"/>
    </xf>
    <xf numFmtId="43" fontId="2" fillId="0" borderId="28" xfId="0" applyNumberFormat="1" applyFont="1" applyBorder="1" applyAlignment="1">
      <alignment horizontal="left"/>
    </xf>
    <xf numFmtId="43" fontId="2" fillId="0" borderId="24" xfId="1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43" fontId="2" fillId="0" borderId="16" xfId="0" applyNumberFormat="1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2" fillId="0" borderId="15" xfId="0" applyFont="1" applyBorder="1" applyAlignment="1">
      <alignment horizontal="left" wrapText="1"/>
    </xf>
    <xf numFmtId="0" fontId="2" fillId="0" borderId="12" xfId="0" applyFont="1" applyBorder="1" applyAlignment="1">
      <alignment horizontal="left"/>
    </xf>
    <xf numFmtId="43" fontId="2" fillId="0" borderId="18" xfId="1" applyFont="1" applyBorder="1" applyAlignment="1">
      <alignment horizontal="left"/>
    </xf>
    <xf numFmtId="43" fontId="2" fillId="0" borderId="0" xfId="1" applyFont="1" applyBorder="1" applyAlignment="1">
      <alignment horizontal="left"/>
    </xf>
    <xf numFmtId="0" fontId="2" fillId="0" borderId="8" xfId="0" applyFont="1" applyBorder="1" applyAlignment="1">
      <alignment horizontal="left"/>
    </xf>
    <xf numFmtId="49" fontId="2" fillId="0" borderId="29" xfId="0" applyNumberFormat="1" applyFont="1" applyBorder="1" applyAlignment="1">
      <alignment horizontal="left" wrapText="1"/>
    </xf>
    <xf numFmtId="0" fontId="2" fillId="0" borderId="30" xfId="0" applyFont="1" applyBorder="1" applyAlignment="1">
      <alignment horizontal="left"/>
    </xf>
    <xf numFmtId="49" fontId="2" fillId="3" borderId="26" xfId="0" applyNumberFormat="1" applyFont="1" applyFill="1" applyBorder="1" applyAlignment="1">
      <alignment horizontal="left"/>
    </xf>
    <xf numFmtId="0" fontId="2" fillId="3" borderId="27" xfId="0" applyFont="1" applyFill="1" applyBorder="1" applyAlignment="1">
      <alignment horizontal="left"/>
    </xf>
    <xf numFmtId="0" fontId="2" fillId="3" borderId="27" xfId="0" applyFont="1" applyFill="1" applyBorder="1" applyAlignment="1">
      <alignment horizontal="left" wrapText="1"/>
    </xf>
    <xf numFmtId="43" fontId="2" fillId="3" borderId="27" xfId="1" applyFont="1" applyFill="1" applyBorder="1" applyAlignment="1">
      <alignment horizontal="left" wrapText="1"/>
    </xf>
    <xf numFmtId="43" fontId="2" fillId="3" borderId="28" xfId="1" applyFont="1" applyFill="1" applyBorder="1" applyAlignment="1">
      <alignment horizontal="left" wrapText="1"/>
    </xf>
    <xf numFmtId="49" fontId="2" fillId="2" borderId="26" xfId="0" applyNumberFormat="1" applyFont="1" applyFill="1" applyBorder="1" applyAlignment="1">
      <alignment horizontal="left"/>
    </xf>
    <xf numFmtId="0" fontId="2" fillId="2" borderId="27" xfId="0" applyFont="1" applyFill="1" applyBorder="1" applyAlignment="1">
      <alignment horizontal="left"/>
    </xf>
    <xf numFmtId="43" fontId="2" fillId="2" borderId="27" xfId="1" applyFont="1" applyFill="1" applyBorder="1" applyAlignment="1">
      <alignment horizontal="left"/>
    </xf>
    <xf numFmtId="43" fontId="2" fillId="2" borderId="15" xfId="1" applyFont="1" applyFill="1" applyBorder="1" applyAlignment="1">
      <alignment horizontal="left"/>
    </xf>
    <xf numFmtId="43" fontId="2" fillId="2" borderId="24" xfId="1" applyFont="1" applyFill="1" applyBorder="1" applyAlignment="1">
      <alignment horizontal="left"/>
    </xf>
    <xf numFmtId="49" fontId="2" fillId="2" borderId="23" xfId="0" applyNumberFormat="1" applyFont="1" applyFill="1" applyBorder="1" applyAlignment="1">
      <alignment horizontal="left"/>
    </xf>
    <xf numFmtId="0" fontId="2" fillId="2" borderId="24" xfId="0" applyFont="1" applyFill="1" applyBorder="1" applyAlignment="1">
      <alignment horizontal="left"/>
    </xf>
    <xf numFmtId="49" fontId="2" fillId="2" borderId="14" xfId="0" applyNumberFormat="1" applyFont="1" applyFill="1" applyBorder="1" applyAlignment="1">
      <alignment horizontal="left" wrapText="1"/>
    </xf>
    <xf numFmtId="0" fontId="2" fillId="2" borderId="15" xfId="0" applyFont="1" applyFill="1" applyBorder="1" applyAlignment="1">
      <alignment horizontal="left" wrapText="1"/>
    </xf>
    <xf numFmtId="0" fontId="2" fillId="2" borderId="15" xfId="0" applyFont="1" applyFill="1" applyBorder="1" applyAlignment="1">
      <alignment horizontal="left"/>
    </xf>
    <xf numFmtId="49" fontId="2" fillId="0" borderId="14" xfId="0" applyNumberFormat="1" applyFont="1" applyBorder="1" applyAlignment="1">
      <alignment horizontal="left"/>
    </xf>
    <xf numFmtId="164" fontId="2" fillId="2" borderId="15" xfId="0" applyNumberFormat="1" applyFont="1" applyFill="1" applyBorder="1" applyAlignment="1">
      <alignment horizontal="left"/>
    </xf>
    <xf numFmtId="49" fontId="2" fillId="0" borderId="14" xfId="0" applyNumberFormat="1" applyFont="1" applyBorder="1" applyAlignment="1">
      <alignment horizontal="left" wrapText="1"/>
    </xf>
    <xf numFmtId="49" fontId="2" fillId="0" borderId="17" xfId="0" applyNumberFormat="1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43" fontId="2" fillId="0" borderId="0" xfId="0" applyNumberFormat="1" applyFont="1" applyBorder="1" applyAlignment="1">
      <alignment horizontal="left"/>
    </xf>
    <xf numFmtId="49" fontId="2" fillId="2" borderId="14" xfId="0" applyNumberFormat="1" applyFont="1" applyFill="1" applyBorder="1" applyAlignment="1">
      <alignment horizontal="left"/>
    </xf>
    <xf numFmtId="0" fontId="2" fillId="0" borderId="19" xfId="0" applyFont="1" applyBorder="1" applyAlignment="1">
      <alignment horizontal="left"/>
    </xf>
    <xf numFmtId="43" fontId="2" fillId="0" borderId="25" xfId="0" applyNumberFormat="1" applyFont="1" applyBorder="1" applyAlignment="1">
      <alignment horizontal="left"/>
    </xf>
    <xf numFmtId="0" fontId="6" fillId="0" borderId="15" xfId="0" applyFont="1" applyBorder="1" applyAlignment="1">
      <alignment horizontal="left" wrapText="1"/>
    </xf>
    <xf numFmtId="49" fontId="2" fillId="0" borderId="20" xfId="0" applyNumberFormat="1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1" xfId="0" applyFont="1" applyBorder="1" applyAlignment="1">
      <alignment horizontal="left" wrapText="1"/>
    </xf>
    <xf numFmtId="43" fontId="2" fillId="0" borderId="21" xfId="1" applyFont="1" applyBorder="1" applyAlignment="1">
      <alignment horizontal="left"/>
    </xf>
    <xf numFmtId="43" fontId="2" fillId="2" borderId="21" xfId="1" applyFont="1" applyFill="1" applyBorder="1" applyAlignment="1">
      <alignment horizontal="left"/>
    </xf>
    <xf numFmtId="0" fontId="2" fillId="2" borderId="21" xfId="0" applyFont="1" applyFill="1" applyBorder="1" applyAlignment="1">
      <alignment horizontal="left"/>
    </xf>
    <xf numFmtId="43" fontId="2" fillId="0" borderId="22" xfId="0" applyNumberFormat="1" applyFont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43" fontId="2" fillId="0" borderId="4" xfId="1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/>
    </xf>
    <xf numFmtId="17" fontId="2" fillId="0" borderId="0" xfId="1" applyNumberFormat="1" applyFont="1" applyBorder="1" applyAlignment="1">
      <alignment horizontal="left"/>
    </xf>
    <xf numFmtId="9" fontId="2" fillId="0" borderId="0" xfId="2" applyFont="1" applyBorder="1" applyAlignment="1">
      <alignment horizontal="left"/>
    </xf>
    <xf numFmtId="49" fontId="2" fillId="2" borderId="6" xfId="0" applyNumberFormat="1" applyFont="1" applyFill="1" applyBorder="1" applyAlignment="1">
      <alignment horizontal="left"/>
    </xf>
    <xf numFmtId="49" fontId="2" fillId="2" borderId="7" xfId="0" applyNumberFormat="1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  <xf numFmtId="0" fontId="3" fillId="0" borderId="7" xfId="0" applyFont="1" applyBorder="1" applyAlignment="1">
      <alignment horizontal="left"/>
    </xf>
    <xf numFmtId="9" fontId="2" fillId="0" borderId="7" xfId="2" applyFont="1" applyBorder="1" applyAlignment="1">
      <alignment horizontal="left"/>
    </xf>
    <xf numFmtId="0" fontId="0" fillId="0" borderId="3" xfId="0" applyBorder="1"/>
    <xf numFmtId="0" fontId="11" fillId="0" borderId="4" xfId="3" applyFont="1" applyFill="1" applyBorder="1" applyAlignment="1"/>
    <xf numFmtId="0" fontId="11" fillId="0" borderId="5" xfId="3" applyFont="1" applyFill="1" applyBorder="1" applyAlignment="1"/>
    <xf numFmtId="0" fontId="0" fillId="0" borderId="4" xfId="0" applyBorder="1"/>
    <xf numFmtId="0" fontId="0" fillId="0" borderId="5" xfId="0" applyBorder="1"/>
    <xf numFmtId="0" fontId="0" fillId="0" borderId="2" xfId="0" applyBorder="1"/>
    <xf numFmtId="0" fontId="0" fillId="0" borderId="0" xfId="0" applyBorder="1"/>
    <xf numFmtId="0" fontId="0" fillId="0" borderId="12" xfId="0" applyBorder="1"/>
    <xf numFmtId="0" fontId="0" fillId="0" borderId="9" xfId="0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10" xfId="0" applyBorder="1" applyAlignment="1"/>
    <xf numFmtId="0" fontId="0" fillId="0" borderId="32" xfId="0" applyBorder="1"/>
    <xf numFmtId="0" fontId="0" fillId="0" borderId="33" xfId="0" applyBorder="1"/>
    <xf numFmtId="43" fontId="1" fillId="0" borderId="1" xfId="4" applyFont="1" applyBorder="1" applyAlignment="1">
      <alignment horizontal="center"/>
    </xf>
    <xf numFmtId="10" fontId="1" fillId="0" borderId="1" xfId="2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6" fontId="1" fillId="0" borderId="1" xfId="5" applyNumberFormat="1" applyFont="1" applyBorder="1" applyAlignment="1">
      <alignment horizontal="center"/>
    </xf>
    <xf numFmtId="0" fontId="0" fillId="0" borderId="34" xfId="0" applyBorder="1"/>
    <xf numFmtId="43" fontId="0" fillId="0" borderId="35" xfId="4" applyFont="1" applyBorder="1"/>
    <xf numFmtId="166" fontId="0" fillId="0" borderId="36" xfId="4" applyNumberFormat="1" applyFont="1" applyBorder="1"/>
    <xf numFmtId="166" fontId="1" fillId="0" borderId="23" xfId="2" applyNumberFormat="1" applyFont="1" applyBorder="1" applyProtection="1">
      <protection locked="0"/>
    </xf>
    <xf numFmtId="43" fontId="0" fillId="0" borderId="25" xfId="0" applyNumberFormat="1" applyBorder="1"/>
    <xf numFmtId="166" fontId="1" fillId="0" borderId="23" xfId="5" applyNumberFormat="1" applyFont="1" applyBorder="1" applyProtection="1">
      <protection locked="0"/>
    </xf>
    <xf numFmtId="10" fontId="1" fillId="0" borderId="23" xfId="0" applyNumberFormat="1" applyFont="1" applyBorder="1" applyProtection="1">
      <protection locked="0"/>
    </xf>
    <xf numFmtId="43" fontId="0" fillId="0" borderId="16" xfId="0" applyNumberFormat="1" applyBorder="1"/>
    <xf numFmtId="166" fontId="0" fillId="0" borderId="23" xfId="0" applyNumberFormat="1" applyBorder="1"/>
    <xf numFmtId="0" fontId="0" fillId="0" borderId="14" xfId="0" applyBorder="1"/>
    <xf numFmtId="166" fontId="0" fillId="0" borderId="16" xfId="4" applyNumberFormat="1" applyFont="1" applyBorder="1"/>
    <xf numFmtId="166" fontId="1" fillId="0" borderId="14" xfId="5" applyNumberFormat="1" applyFont="1" applyBorder="1" applyProtection="1">
      <protection locked="0"/>
    </xf>
    <xf numFmtId="10" fontId="1" fillId="0" borderId="14" xfId="0" applyNumberFormat="1" applyFont="1" applyBorder="1" applyProtection="1">
      <protection locked="0"/>
    </xf>
    <xf numFmtId="43" fontId="0" fillId="0" borderId="15" xfId="4" applyFont="1" applyBorder="1" applyAlignment="1">
      <alignment wrapText="1"/>
    </xf>
    <xf numFmtId="43" fontId="0" fillId="0" borderId="15" xfId="4" applyFont="1" applyBorder="1"/>
    <xf numFmtId="10" fontId="1" fillId="0" borderId="14" xfId="2" applyNumberFormat="1" applyFont="1" applyBorder="1" applyProtection="1">
      <protection locked="0"/>
    </xf>
    <xf numFmtId="10" fontId="1" fillId="0" borderId="14" xfId="5" applyNumberFormat="1" applyFont="1" applyBorder="1" applyProtection="1">
      <protection locked="0"/>
    </xf>
    <xf numFmtId="43" fontId="0" fillId="0" borderId="37" xfId="0" applyNumberFormat="1" applyBorder="1"/>
    <xf numFmtId="166" fontId="0" fillId="0" borderId="14" xfId="0" applyNumberFormat="1" applyBorder="1"/>
    <xf numFmtId="0" fontId="0" fillId="0" borderId="17" xfId="0" applyFill="1" applyBorder="1"/>
    <xf numFmtId="43" fontId="0" fillId="0" borderId="18" xfId="4" applyFont="1" applyFill="1" applyBorder="1" applyAlignment="1">
      <alignment wrapText="1"/>
    </xf>
    <xf numFmtId="43" fontId="0" fillId="0" borderId="18" xfId="4" applyFont="1" applyFill="1" applyBorder="1"/>
    <xf numFmtId="166" fontId="0" fillId="0" borderId="19" xfId="4" applyNumberFormat="1" applyFont="1" applyFill="1" applyBorder="1"/>
    <xf numFmtId="10" fontId="1" fillId="0" borderId="20" xfId="2" applyNumberFormat="1" applyFont="1" applyFill="1" applyBorder="1" applyProtection="1">
      <protection locked="0"/>
    </xf>
    <xf numFmtId="43" fontId="0" fillId="0" borderId="22" xfId="0" applyNumberFormat="1" applyFill="1" applyBorder="1"/>
    <xf numFmtId="10" fontId="1" fillId="0" borderId="20" xfId="5" applyNumberFormat="1" applyFont="1" applyFill="1" applyBorder="1" applyProtection="1">
      <protection locked="0"/>
    </xf>
    <xf numFmtId="43" fontId="0" fillId="0" borderId="38" xfId="0" applyNumberFormat="1" applyFill="1" applyBorder="1"/>
    <xf numFmtId="10" fontId="1" fillId="0" borderId="20" xfId="0" applyNumberFormat="1" applyFont="1" applyFill="1" applyBorder="1" applyProtection="1">
      <protection locked="0"/>
    </xf>
    <xf numFmtId="166" fontId="0" fillId="0" borderId="20" xfId="0" applyNumberFormat="1" applyFill="1" applyBorder="1"/>
    <xf numFmtId="0" fontId="0" fillId="1" borderId="32" xfId="0" applyFill="1" applyBorder="1" applyAlignment="1">
      <alignment wrapText="1"/>
    </xf>
    <xf numFmtId="43" fontId="5" fillId="1" borderId="9" xfId="4" applyFont="1" applyFill="1" applyBorder="1" applyAlignment="1">
      <alignment wrapText="1"/>
    </xf>
    <xf numFmtId="43" fontId="5" fillId="1" borderId="10" xfId="4" applyFont="1" applyFill="1" applyBorder="1" applyAlignment="1">
      <alignment wrapText="1"/>
    </xf>
    <xf numFmtId="166" fontId="5" fillId="1" borderId="28" xfId="4" applyNumberFormat="1" applyFont="1" applyFill="1" applyBorder="1"/>
    <xf numFmtId="10" fontId="5" fillId="1" borderId="26" xfId="2" applyNumberFormat="1" applyFont="1" applyFill="1" applyBorder="1"/>
    <xf numFmtId="43" fontId="5" fillId="1" borderId="28" xfId="0" applyNumberFormat="1" applyFont="1" applyFill="1" applyBorder="1"/>
    <xf numFmtId="10" fontId="5" fillId="1" borderId="26" xfId="5" applyNumberFormat="1" applyFont="1" applyFill="1" applyBorder="1"/>
    <xf numFmtId="43" fontId="5" fillId="1" borderId="39" xfId="0" applyNumberFormat="1" applyFont="1" applyFill="1" applyBorder="1"/>
    <xf numFmtId="166" fontId="5" fillId="1" borderId="26" xfId="5" applyNumberFormat="1" applyFont="1" applyFill="1" applyBorder="1"/>
    <xf numFmtId="0" fontId="0" fillId="1" borderId="13" xfId="0" applyFill="1" applyBorder="1" applyAlignment="1">
      <alignment wrapText="1"/>
    </xf>
    <xf numFmtId="166" fontId="5" fillId="1" borderId="19" xfId="4" applyNumberFormat="1" applyFont="1" applyFill="1" applyBorder="1"/>
    <xf numFmtId="0" fontId="5" fillId="1" borderId="9" xfId="0" applyFont="1" applyFill="1" applyBorder="1"/>
    <xf numFmtId="43" fontId="5" fillId="1" borderId="11" xfId="0" applyNumberFormat="1" applyFont="1" applyFill="1" applyBorder="1"/>
    <xf numFmtId="0" fontId="5" fillId="0" borderId="13" xfId="0" applyFont="1" applyBorder="1" applyAlignment="1">
      <alignment wrapText="1"/>
    </xf>
    <xf numFmtId="43" fontId="5" fillId="0" borderId="40" xfId="4" applyFont="1" applyBorder="1" applyAlignment="1">
      <alignment wrapText="1"/>
    </xf>
    <xf numFmtId="43" fontId="5" fillId="0" borderId="41" xfId="4" applyFont="1" applyBorder="1"/>
    <xf numFmtId="166" fontId="5" fillId="0" borderId="42" xfId="4" applyNumberFormat="1" applyFont="1" applyBorder="1"/>
    <xf numFmtId="166" fontId="5" fillId="0" borderId="6" xfId="0" applyNumberFormat="1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6" xfId="0" applyFont="1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43" fontId="0" fillId="0" borderId="4" xfId="4" applyFont="1" applyBorder="1"/>
    <xf numFmtId="0" fontId="0" fillId="0" borderId="43" xfId="0" applyBorder="1"/>
    <xf numFmtId="0" fontId="0" fillId="0" borderId="44" xfId="0" applyBorder="1"/>
    <xf numFmtId="0" fontId="1" fillId="0" borderId="1" xfId="0" applyFont="1" applyBorder="1" applyAlignment="1">
      <alignment horizontal="right" wrapText="1"/>
    </xf>
    <xf numFmtId="167" fontId="0" fillId="0" borderId="1" xfId="4" applyNumberFormat="1" applyFont="1" applyBorder="1" applyAlignment="1">
      <alignment horizontal="center"/>
    </xf>
    <xf numFmtId="43" fontId="1" fillId="0" borderId="1" xfId="4" applyFont="1" applyBorder="1"/>
    <xf numFmtId="0" fontId="0" fillId="0" borderId="45" xfId="0" applyBorder="1"/>
    <xf numFmtId="14" fontId="0" fillId="0" borderId="45" xfId="0" applyNumberFormat="1" applyBorder="1"/>
    <xf numFmtId="43" fontId="0" fillId="0" borderId="45" xfId="0" applyNumberFormat="1" applyBorder="1"/>
    <xf numFmtId="0" fontId="0" fillId="0" borderId="46" xfId="0" applyBorder="1"/>
    <xf numFmtId="0" fontId="5" fillId="0" borderId="2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43" fontId="0" fillId="0" borderId="1" xfId="4" applyFont="1" applyBorder="1" applyAlignment="1">
      <alignment horizontal="center" vertical="center"/>
    </xf>
    <xf numFmtId="43" fontId="0" fillId="0" borderId="1" xfId="4" applyFont="1" applyBorder="1"/>
    <xf numFmtId="0" fontId="1" fillId="0" borderId="45" xfId="0" applyFont="1" applyBorder="1"/>
    <xf numFmtId="0" fontId="0" fillId="0" borderId="6" xfId="0" applyBorder="1" applyAlignment="1">
      <alignment wrapText="1"/>
    </xf>
    <xf numFmtId="43" fontId="0" fillId="0" borderId="7" xfId="4" applyFont="1" applyBorder="1"/>
    <xf numFmtId="0" fontId="0" fillId="0" borderId="47" xfId="0" applyBorder="1"/>
    <xf numFmtId="0" fontId="1" fillId="0" borderId="47" xfId="0" applyFont="1" applyBorder="1"/>
    <xf numFmtId="43" fontId="0" fillId="0" borderId="47" xfId="0" applyNumberFormat="1" applyBorder="1"/>
    <xf numFmtId="0" fontId="0" fillId="0" borderId="48" xfId="0" applyBorder="1"/>
    <xf numFmtId="0" fontId="0" fillId="0" borderId="0" xfId="0" applyBorder="1" applyAlignment="1">
      <alignment wrapText="1"/>
    </xf>
    <xf numFmtId="49" fontId="2" fillId="2" borderId="3" xfId="0" applyNumberFormat="1" applyFont="1" applyFill="1" applyBorder="1" applyAlignment="1">
      <alignment horizontal="left"/>
    </xf>
    <xf numFmtId="49" fontId="2" fillId="2" borderId="4" xfId="0" applyNumberFormat="1" applyFont="1" applyFill="1" applyBorder="1" applyAlignment="1">
      <alignment horizontal="left"/>
    </xf>
    <xf numFmtId="49" fontId="2" fillId="2" borderId="2" xfId="0" applyNumberFormat="1" applyFont="1" applyFill="1" applyBorder="1" applyAlignment="1">
      <alignment horizontal="left"/>
    </xf>
    <xf numFmtId="49" fontId="2" fillId="2" borderId="0" xfId="0" applyNumberFormat="1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43" fontId="0" fillId="0" borderId="47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5" fillId="0" borderId="4" xfId="3" applyFont="1" applyFill="1" applyBorder="1" applyAlignment="1">
      <alignment horizontal="left"/>
    </xf>
    <xf numFmtId="0" fontId="5" fillId="0" borderId="7" xfId="3" applyFont="1" applyFill="1" applyBorder="1" applyAlignment="1">
      <alignment horizontal="left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1" fillId="0" borderId="1" xfId="4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45" xfId="0" applyBorder="1" applyAlignment="1">
      <alignment horizontal="center"/>
    </xf>
  </cellXfs>
  <cellStyles count="6">
    <cellStyle name="Normal" xfId="0" builtinId="0"/>
    <cellStyle name="Normal 2" xfId="3"/>
    <cellStyle name="Percentagem" xfId="2" builtinId="5"/>
    <cellStyle name="Porcentagem 3" xfId="5"/>
    <cellStyle name="Separador de milhares 2" xfId="4"/>
    <cellStyle name="Vírgula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51145</xdr:colOff>
      <xdr:row>1</xdr:row>
      <xdr:rowOff>52916</xdr:rowOff>
    </xdr:from>
    <xdr:to>
      <xdr:col>1</xdr:col>
      <xdr:colOff>180975</xdr:colOff>
      <xdr:row>4</xdr:row>
      <xdr:rowOff>190499</xdr:rowOff>
    </xdr:to>
    <xdr:pic>
      <xdr:nvPicPr>
        <xdr:cNvPr id="2" name="Imagem 2" descr="Logo JPG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145" y="243416"/>
          <a:ext cx="929930" cy="709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94192</xdr:colOff>
      <xdr:row>1</xdr:row>
      <xdr:rowOff>0</xdr:rowOff>
    </xdr:from>
    <xdr:to>
      <xdr:col>1</xdr:col>
      <xdr:colOff>357600</xdr:colOff>
      <xdr:row>3</xdr:row>
      <xdr:rowOff>138975</xdr:rowOff>
    </xdr:to>
    <xdr:pic>
      <xdr:nvPicPr>
        <xdr:cNvPr id="2" name="Picture 5" descr="Universidade Estadual do Norte do ParanÃ¡ | UEN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4192" y="161925"/>
          <a:ext cx="873008" cy="4914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tabSelected="1" topLeftCell="A56" zoomScaleNormal="100" zoomScaleSheetLayoutView="100" workbookViewId="0">
      <selection activeCell="J23" sqref="J23"/>
    </sheetView>
  </sheetViews>
  <sheetFormatPr defaultColWidth="9.140625" defaultRowHeight="15" customHeight="1" x14ac:dyDescent="0.2"/>
  <cols>
    <col min="1" max="1" width="12" style="42" customWidth="1"/>
    <col min="2" max="2" width="7.140625" style="5" customWidth="1"/>
    <col min="3" max="3" width="88.85546875" style="5" customWidth="1"/>
    <col min="4" max="4" width="8" style="5" customWidth="1"/>
    <col min="5" max="6" width="8.7109375" style="18" customWidth="1"/>
    <col min="7" max="7" width="10.5703125" style="18" customWidth="1"/>
    <col min="8" max="8" width="10" style="18" bestFit="1" customWidth="1"/>
    <col min="9" max="9" width="13.42578125" style="5" bestFit="1" customWidth="1"/>
    <col min="10" max="10" width="22.5703125" style="5" customWidth="1"/>
    <col min="11" max="16384" width="9.140625" style="5"/>
  </cols>
  <sheetData>
    <row r="1" spans="1:10" ht="15" customHeight="1" x14ac:dyDescent="0.2">
      <c r="A1" s="20"/>
      <c r="B1" s="21"/>
      <c r="C1" s="21"/>
      <c r="D1" s="21"/>
      <c r="E1" s="3"/>
      <c r="F1" s="3"/>
      <c r="G1" s="3"/>
      <c r="H1" s="3"/>
      <c r="I1" s="4"/>
    </row>
    <row r="2" spans="1:10" ht="15" customHeight="1" x14ac:dyDescent="0.25">
      <c r="A2" s="158"/>
      <c r="B2" s="159"/>
      <c r="C2" s="55" t="s">
        <v>0</v>
      </c>
      <c r="D2" s="162"/>
      <c r="E2" s="162"/>
      <c r="F2" s="162"/>
      <c r="G2" s="162"/>
      <c r="H2" s="56"/>
      <c r="I2" s="57"/>
    </row>
    <row r="3" spans="1:10" ht="15" customHeight="1" x14ac:dyDescent="0.25">
      <c r="A3" s="160"/>
      <c r="B3" s="161"/>
      <c r="C3" s="58" t="s">
        <v>4</v>
      </c>
      <c r="D3" s="163" t="s">
        <v>112</v>
      </c>
      <c r="E3" s="163"/>
      <c r="F3" s="163"/>
      <c r="G3" s="163"/>
      <c r="H3" s="18" t="s">
        <v>111</v>
      </c>
      <c r="I3" s="16"/>
    </row>
    <row r="4" spans="1:10" ht="15" customHeight="1" x14ac:dyDescent="0.2">
      <c r="A4" s="160"/>
      <c r="B4" s="161"/>
      <c r="C4" s="59" t="s">
        <v>36</v>
      </c>
      <c r="D4" s="164" t="s">
        <v>110</v>
      </c>
      <c r="E4" s="164"/>
      <c r="F4" s="164"/>
      <c r="G4" s="164"/>
      <c r="H4" s="60">
        <v>43525</v>
      </c>
      <c r="I4" s="16"/>
    </row>
    <row r="5" spans="1:10" ht="15" customHeight="1" x14ac:dyDescent="0.2">
      <c r="A5" s="160"/>
      <c r="B5" s="161"/>
      <c r="C5" s="59" t="s">
        <v>7</v>
      </c>
      <c r="D5" s="164" t="s">
        <v>30</v>
      </c>
      <c r="E5" s="164"/>
      <c r="F5" s="164"/>
      <c r="G5" s="164"/>
      <c r="H5" s="61">
        <v>0.25</v>
      </c>
      <c r="I5" s="16"/>
    </row>
    <row r="6" spans="1:10" ht="15" customHeight="1" x14ac:dyDescent="0.2">
      <c r="A6" s="62"/>
      <c r="B6" s="63"/>
      <c r="C6" s="64" t="s">
        <v>35</v>
      </c>
      <c r="D6" s="65" t="s">
        <v>109</v>
      </c>
      <c r="E6" s="65"/>
      <c r="F6" s="65"/>
      <c r="G6" s="65"/>
      <c r="H6" s="66"/>
      <c r="I6" s="19"/>
    </row>
    <row r="7" spans="1:10" ht="25.5" customHeight="1" x14ac:dyDescent="0.2">
      <c r="A7" s="22" t="s">
        <v>3</v>
      </c>
      <c r="B7" s="23" t="s">
        <v>1</v>
      </c>
      <c r="C7" s="24" t="s">
        <v>2</v>
      </c>
      <c r="D7" s="24" t="s">
        <v>6</v>
      </c>
      <c r="E7" s="25" t="s">
        <v>5</v>
      </c>
      <c r="F7" s="25" t="s">
        <v>11</v>
      </c>
      <c r="G7" s="25" t="s">
        <v>8</v>
      </c>
      <c r="H7" s="25" t="s">
        <v>29</v>
      </c>
      <c r="I7" s="26" t="s">
        <v>31</v>
      </c>
    </row>
    <row r="8" spans="1:10" ht="15" customHeight="1" x14ac:dyDescent="0.2">
      <c r="A8" s="27"/>
      <c r="B8" s="28">
        <v>1</v>
      </c>
      <c r="C8" s="1" t="s">
        <v>42</v>
      </c>
      <c r="D8" s="1"/>
      <c r="E8" s="9"/>
      <c r="F8" s="29"/>
      <c r="G8" s="29"/>
      <c r="H8" s="9"/>
      <c r="I8" s="10"/>
    </row>
    <row r="9" spans="1:10" ht="15" customHeight="1" x14ac:dyDescent="0.2">
      <c r="A9" s="32" t="s">
        <v>47</v>
      </c>
      <c r="B9" s="33" t="s">
        <v>9</v>
      </c>
      <c r="C9" s="2" t="s">
        <v>43</v>
      </c>
      <c r="D9" s="2">
        <v>50</v>
      </c>
      <c r="E9" s="11" t="s">
        <v>12</v>
      </c>
      <c r="F9" s="31">
        <v>50.93</v>
      </c>
      <c r="G9" s="31">
        <f>F9*D9</f>
        <v>2546.5</v>
      </c>
      <c r="H9" s="11">
        <f>G9*(1+$H$5)</f>
        <v>3183.13</v>
      </c>
      <c r="I9" s="46">
        <f>H9</f>
        <v>3183.13</v>
      </c>
      <c r="J9" s="43"/>
    </row>
    <row r="10" spans="1:10" ht="15" customHeight="1" x14ac:dyDescent="0.2">
      <c r="A10" s="44"/>
      <c r="B10" s="36"/>
      <c r="C10" s="12"/>
      <c r="D10" s="12"/>
      <c r="E10" s="6"/>
      <c r="F10" s="30"/>
      <c r="G10" s="30"/>
      <c r="H10" s="6"/>
      <c r="I10" s="13"/>
      <c r="J10" s="43"/>
    </row>
    <row r="11" spans="1:10" ht="15" customHeight="1" x14ac:dyDescent="0.2">
      <c r="A11" s="44"/>
      <c r="B11" s="36">
        <v>2</v>
      </c>
      <c r="C11" s="12" t="s">
        <v>77</v>
      </c>
      <c r="D11" s="36"/>
      <c r="E11" s="30"/>
      <c r="F11" s="30"/>
      <c r="G11" s="30"/>
      <c r="H11" s="6"/>
      <c r="I11" s="13"/>
      <c r="J11" s="43"/>
    </row>
    <row r="12" spans="1:10" ht="27" customHeight="1" x14ac:dyDescent="0.2">
      <c r="A12" s="34" t="s">
        <v>37</v>
      </c>
      <c r="B12" s="12"/>
      <c r="C12" s="35" t="s">
        <v>76</v>
      </c>
      <c r="D12" s="12"/>
      <c r="E12" s="6"/>
      <c r="F12" s="12"/>
      <c r="G12" s="12"/>
      <c r="H12" s="6"/>
      <c r="I12" s="13">
        <f>SUM(H13:H21)</f>
        <v>1661</v>
      </c>
      <c r="J12" s="43">
        <f>SUM(H12:H21)</f>
        <v>1661</v>
      </c>
    </row>
    <row r="13" spans="1:10" ht="25.5" customHeight="1" x14ac:dyDescent="0.2">
      <c r="A13" s="34" t="s">
        <v>37</v>
      </c>
      <c r="B13" s="36" t="s">
        <v>18</v>
      </c>
      <c r="C13" s="35" t="s">
        <v>38</v>
      </c>
      <c r="D13" s="36">
        <v>3</v>
      </c>
      <c r="E13" s="30" t="s">
        <v>10</v>
      </c>
      <c r="F13" s="30">
        <v>100.69</v>
      </c>
      <c r="G13" s="30">
        <f>F13*D13</f>
        <v>302.07</v>
      </c>
      <c r="H13" s="6">
        <f>G13*(1+$H$5)</f>
        <v>377.59</v>
      </c>
      <c r="I13" s="13"/>
      <c r="J13" s="43"/>
    </row>
    <row r="14" spans="1:10" ht="32.25" customHeight="1" x14ac:dyDescent="0.2">
      <c r="A14" s="34" t="s">
        <v>37</v>
      </c>
      <c r="B14" s="36" t="s">
        <v>19</v>
      </c>
      <c r="C14" s="35" t="s">
        <v>39</v>
      </c>
      <c r="D14" s="36">
        <v>1.5</v>
      </c>
      <c r="E14" s="30" t="s">
        <v>10</v>
      </c>
      <c r="F14" s="30">
        <v>100.69</v>
      </c>
      <c r="G14" s="30">
        <f>F14*D14</f>
        <v>151.04</v>
      </c>
      <c r="H14" s="6">
        <f>G14*(1+$H$5)</f>
        <v>188.8</v>
      </c>
      <c r="I14" s="13"/>
      <c r="J14" s="43"/>
    </row>
    <row r="15" spans="1:10" ht="15" customHeight="1" x14ac:dyDescent="0.2">
      <c r="A15" s="34" t="s">
        <v>40</v>
      </c>
      <c r="B15" s="36" t="s">
        <v>20</v>
      </c>
      <c r="C15" s="12" t="s">
        <v>78</v>
      </c>
      <c r="D15" s="12">
        <v>4.5</v>
      </c>
      <c r="E15" s="30" t="s">
        <v>10</v>
      </c>
      <c r="F15" s="30">
        <v>20.149999999999999</v>
      </c>
      <c r="G15" s="30">
        <f>F15*D15</f>
        <v>90.68</v>
      </c>
      <c r="H15" s="6">
        <f>G15*(1+$H$5)</f>
        <v>113.35</v>
      </c>
      <c r="I15" s="13"/>
      <c r="J15" s="43"/>
    </row>
    <row r="16" spans="1:10" ht="15" customHeight="1" x14ac:dyDescent="0.2">
      <c r="A16" s="34" t="s">
        <v>41</v>
      </c>
      <c r="B16" s="36" t="s">
        <v>21</v>
      </c>
      <c r="C16" s="12" t="s">
        <v>49</v>
      </c>
      <c r="D16" s="12">
        <v>4.5</v>
      </c>
      <c r="E16" s="30" t="s">
        <v>10</v>
      </c>
      <c r="F16" s="30">
        <v>5.67</v>
      </c>
      <c r="G16" s="30">
        <f>F16*D16</f>
        <v>25.52</v>
      </c>
      <c r="H16" s="6">
        <f>G16*(1+$H$5)</f>
        <v>31.9</v>
      </c>
      <c r="I16" s="13"/>
      <c r="J16" s="43"/>
    </row>
    <row r="17" spans="1:10" ht="15" customHeight="1" x14ac:dyDescent="0.2">
      <c r="A17" s="34"/>
      <c r="B17" s="36"/>
      <c r="C17" s="12" t="s">
        <v>79</v>
      </c>
      <c r="D17" s="12"/>
      <c r="E17" s="6"/>
      <c r="F17" s="30"/>
      <c r="G17" s="30"/>
      <c r="H17" s="6"/>
      <c r="I17" s="13"/>
      <c r="J17" s="43"/>
    </row>
    <row r="18" spans="1:10" ht="15" customHeight="1" x14ac:dyDescent="0.2">
      <c r="A18" s="34"/>
      <c r="B18" s="36"/>
      <c r="C18" s="12" t="s">
        <v>44</v>
      </c>
      <c r="D18" s="12"/>
      <c r="E18" s="30"/>
      <c r="F18" s="30"/>
      <c r="G18" s="30"/>
      <c r="H18" s="6"/>
      <c r="I18" s="13"/>
      <c r="J18" s="43"/>
    </row>
    <row r="19" spans="1:10" ht="15" customHeight="1" x14ac:dyDescent="0.2">
      <c r="A19" s="34" t="s">
        <v>46</v>
      </c>
      <c r="B19" s="36" t="s">
        <v>22</v>
      </c>
      <c r="C19" s="12" t="s">
        <v>45</v>
      </c>
      <c r="D19" s="12">
        <v>6</v>
      </c>
      <c r="E19" s="30" t="s">
        <v>10</v>
      </c>
      <c r="F19" s="30">
        <v>100.76</v>
      </c>
      <c r="G19" s="30">
        <f>F19*D19</f>
        <v>604.55999999999995</v>
      </c>
      <c r="H19" s="6">
        <f>G19*(1+$H$5)</f>
        <v>755.7</v>
      </c>
      <c r="I19" s="7"/>
      <c r="J19" s="43"/>
    </row>
    <row r="20" spans="1:10" ht="15" customHeight="1" x14ac:dyDescent="0.2">
      <c r="A20" s="34" t="s">
        <v>40</v>
      </c>
      <c r="B20" s="36" t="s">
        <v>20</v>
      </c>
      <c r="C20" s="12" t="s">
        <v>50</v>
      </c>
      <c r="D20" s="12">
        <f>D19</f>
        <v>6</v>
      </c>
      <c r="E20" s="30" t="s">
        <v>10</v>
      </c>
      <c r="F20" s="30">
        <v>20.149999999999999</v>
      </c>
      <c r="G20" s="30">
        <f>F20*D20</f>
        <v>120.9</v>
      </c>
      <c r="H20" s="6">
        <f>G20*(1+$H$5)</f>
        <v>151.13</v>
      </c>
      <c r="I20" s="13"/>
      <c r="J20" s="43"/>
    </row>
    <row r="21" spans="1:10" ht="15" customHeight="1" x14ac:dyDescent="0.2">
      <c r="A21" s="34" t="s">
        <v>41</v>
      </c>
      <c r="B21" s="36" t="s">
        <v>21</v>
      </c>
      <c r="C21" s="12" t="s">
        <v>48</v>
      </c>
      <c r="D21" s="12">
        <f>D19</f>
        <v>6</v>
      </c>
      <c r="E21" s="30" t="s">
        <v>10</v>
      </c>
      <c r="F21" s="30">
        <v>5.67</v>
      </c>
      <c r="G21" s="30">
        <f>F21*D21</f>
        <v>34.020000000000003</v>
      </c>
      <c r="H21" s="6">
        <f>G21*(1+$H$5)</f>
        <v>42.53</v>
      </c>
      <c r="I21" s="7"/>
      <c r="J21" s="43"/>
    </row>
    <row r="22" spans="1:10" ht="15" customHeight="1" x14ac:dyDescent="0.2">
      <c r="A22" s="34"/>
      <c r="B22" s="12"/>
      <c r="C22" s="12"/>
      <c r="D22" s="12"/>
      <c r="E22" s="6"/>
      <c r="F22" s="30"/>
      <c r="G22" s="30"/>
      <c r="H22" s="6"/>
      <c r="I22" s="7"/>
      <c r="J22" s="43"/>
    </row>
    <row r="23" spans="1:10" ht="15" customHeight="1" x14ac:dyDescent="0.2">
      <c r="A23" s="34"/>
      <c r="B23" s="12">
        <v>3</v>
      </c>
      <c r="C23" s="12" t="s">
        <v>51</v>
      </c>
      <c r="D23" s="12"/>
      <c r="E23" s="6"/>
      <c r="F23" s="6"/>
      <c r="G23" s="30"/>
      <c r="H23" s="6"/>
      <c r="I23" s="13">
        <f>SUM(H25:H49)</f>
        <v>22819.14</v>
      </c>
      <c r="J23" s="43">
        <f>SUM(H25:H49)</f>
        <v>22819.14</v>
      </c>
    </row>
    <row r="24" spans="1:10" ht="15" customHeight="1" x14ac:dyDescent="0.2">
      <c r="A24" s="34"/>
      <c r="B24" s="12"/>
      <c r="C24" s="14" t="s">
        <v>52</v>
      </c>
      <c r="D24" s="12"/>
      <c r="E24" s="6"/>
      <c r="F24" s="12"/>
      <c r="G24" s="12"/>
      <c r="H24" s="6"/>
      <c r="I24" s="7"/>
      <c r="J24" s="43"/>
    </row>
    <row r="25" spans="1:10" ht="43.5" customHeight="1" x14ac:dyDescent="0.2">
      <c r="A25" s="34" t="s">
        <v>54</v>
      </c>
      <c r="B25" s="12" t="s">
        <v>23</v>
      </c>
      <c r="C25" s="35" t="s">
        <v>56</v>
      </c>
      <c r="D25" s="35">
        <v>55</v>
      </c>
      <c r="E25" s="30" t="s">
        <v>13</v>
      </c>
      <c r="F25" s="30">
        <v>8.6999999999999993</v>
      </c>
      <c r="G25" s="30">
        <f>F25*D25</f>
        <v>478.5</v>
      </c>
      <c r="H25" s="6">
        <f>G25*(1+$H$5)</f>
        <v>598.13</v>
      </c>
      <c r="I25" s="7"/>
      <c r="J25" s="43"/>
    </row>
    <row r="26" spans="1:10" ht="32.25" customHeight="1" x14ac:dyDescent="0.2">
      <c r="A26" s="34" t="s">
        <v>53</v>
      </c>
      <c r="B26" s="12" t="s">
        <v>24</v>
      </c>
      <c r="C26" s="15" t="s">
        <v>80</v>
      </c>
      <c r="D26" s="12">
        <f>30</f>
        <v>30</v>
      </c>
      <c r="E26" s="6" t="s">
        <v>15</v>
      </c>
      <c r="F26" s="30">
        <v>65.930000000000007</v>
      </c>
      <c r="G26" s="30">
        <f>F26*D26</f>
        <v>1977.9</v>
      </c>
      <c r="H26" s="6">
        <f>G26*(1+$H$5)</f>
        <v>2472.38</v>
      </c>
      <c r="I26" s="7"/>
      <c r="J26" s="43"/>
    </row>
    <row r="27" spans="1:10" ht="15" customHeight="1" x14ac:dyDescent="0.2">
      <c r="A27" s="37"/>
      <c r="C27" s="14" t="s">
        <v>59</v>
      </c>
      <c r="D27" s="12"/>
      <c r="E27" s="6"/>
      <c r="F27" s="6"/>
      <c r="G27" s="30"/>
      <c r="H27" s="6"/>
      <c r="I27" s="7"/>
      <c r="J27" s="43"/>
    </row>
    <row r="28" spans="1:10" ht="15" customHeight="1" x14ac:dyDescent="0.2">
      <c r="A28" s="37" t="s">
        <v>70</v>
      </c>
      <c r="B28" s="12" t="s">
        <v>25</v>
      </c>
      <c r="C28" s="12" t="s">
        <v>71</v>
      </c>
      <c r="D28" s="12">
        <v>6</v>
      </c>
      <c r="E28" s="6" t="s">
        <v>12</v>
      </c>
      <c r="F28" s="6">
        <v>37.85</v>
      </c>
      <c r="G28" s="30">
        <f>F28*D28</f>
        <v>227.1</v>
      </c>
      <c r="H28" s="6">
        <f>G28*(1+$H$5)</f>
        <v>283.88</v>
      </c>
      <c r="I28" s="7"/>
      <c r="J28" s="43"/>
    </row>
    <row r="29" spans="1:10" ht="15" customHeight="1" x14ac:dyDescent="0.2">
      <c r="A29" s="34" t="s">
        <v>54</v>
      </c>
      <c r="B29" s="12" t="s">
        <v>26</v>
      </c>
      <c r="C29" s="35" t="s">
        <v>60</v>
      </c>
      <c r="D29" s="35">
        <v>40</v>
      </c>
      <c r="E29" s="30" t="s">
        <v>13</v>
      </c>
      <c r="F29" s="30">
        <v>8.6999999999999993</v>
      </c>
      <c r="G29" s="30">
        <f>F29*D29</f>
        <v>348</v>
      </c>
      <c r="H29" s="6">
        <f>G29*(1+$H$5)</f>
        <v>435</v>
      </c>
      <c r="I29" s="7"/>
      <c r="J29" s="43"/>
    </row>
    <row r="30" spans="1:10" ht="15" customHeight="1" x14ac:dyDescent="0.2">
      <c r="A30" s="37" t="s">
        <v>58</v>
      </c>
      <c r="B30" s="12" t="s">
        <v>87</v>
      </c>
      <c r="C30" s="15" t="s">
        <v>61</v>
      </c>
      <c r="D30" s="12">
        <v>0.8</v>
      </c>
      <c r="E30" s="6" t="s">
        <v>10</v>
      </c>
      <c r="F30" s="6">
        <v>305.44</v>
      </c>
      <c r="G30" s="30">
        <f>F30*D30</f>
        <v>244.35</v>
      </c>
      <c r="H30" s="6">
        <f>G30*(1+$H$5)</f>
        <v>305.44</v>
      </c>
      <c r="I30" s="7"/>
      <c r="J30" s="43"/>
    </row>
    <row r="31" spans="1:10" ht="15" customHeight="1" x14ac:dyDescent="0.2">
      <c r="A31" s="37"/>
      <c r="C31" s="14" t="s">
        <v>55</v>
      </c>
      <c r="D31" s="12"/>
      <c r="E31" s="6"/>
      <c r="F31" s="6"/>
      <c r="G31" s="30"/>
      <c r="H31" s="6"/>
      <c r="I31" s="7"/>
      <c r="J31" s="43"/>
    </row>
    <row r="32" spans="1:10" ht="15" customHeight="1" x14ac:dyDescent="0.2">
      <c r="A32" s="37" t="s">
        <v>70</v>
      </c>
      <c r="B32" s="12" t="s">
        <v>88</v>
      </c>
      <c r="C32" s="12" t="s">
        <v>71</v>
      </c>
      <c r="D32" s="12">
        <v>12</v>
      </c>
      <c r="E32" s="6" t="s">
        <v>12</v>
      </c>
      <c r="F32" s="6">
        <v>37.85</v>
      </c>
      <c r="G32" s="30">
        <f>F32*D32</f>
        <v>454.2</v>
      </c>
      <c r="H32" s="6">
        <f>G32*(1+$H$5)</f>
        <v>567.75</v>
      </c>
      <c r="I32" s="7"/>
      <c r="J32" s="43"/>
    </row>
    <row r="33" spans="1:11" ht="30" customHeight="1" x14ac:dyDescent="0.2">
      <c r="A33" s="34" t="s">
        <v>54</v>
      </c>
      <c r="B33" s="12" t="s">
        <v>89</v>
      </c>
      <c r="C33" s="35" t="s">
        <v>57</v>
      </c>
      <c r="D33" s="35">
        <v>80</v>
      </c>
      <c r="E33" s="30" t="s">
        <v>13</v>
      </c>
      <c r="F33" s="30">
        <v>8.6999999999999993</v>
      </c>
      <c r="G33" s="30">
        <f>F33*D33</f>
        <v>696</v>
      </c>
      <c r="H33" s="6">
        <f>G33*(1+$H$5)</f>
        <v>870</v>
      </c>
      <c r="I33" s="7"/>
      <c r="J33" s="43"/>
    </row>
    <row r="34" spans="1:11" ht="25.5" x14ac:dyDescent="0.2">
      <c r="A34" s="37" t="s">
        <v>58</v>
      </c>
      <c r="B34" s="12" t="s">
        <v>90</v>
      </c>
      <c r="C34" s="15" t="s">
        <v>61</v>
      </c>
      <c r="D34" s="12">
        <v>1.5</v>
      </c>
      <c r="E34" s="6" t="s">
        <v>10</v>
      </c>
      <c r="F34" s="6">
        <v>305.44</v>
      </c>
      <c r="G34" s="30">
        <f>F34*D34</f>
        <v>458.16</v>
      </c>
      <c r="H34" s="6">
        <f>G34*(1+$H$5)</f>
        <v>572.70000000000005</v>
      </c>
      <c r="I34" s="7"/>
      <c r="J34" s="43"/>
    </row>
    <row r="35" spans="1:11" ht="15" customHeight="1" x14ac:dyDescent="0.2">
      <c r="A35" s="37"/>
      <c r="C35" s="14" t="s">
        <v>63</v>
      </c>
      <c r="D35" s="12"/>
      <c r="E35" s="6"/>
      <c r="F35" s="6"/>
      <c r="G35" s="30"/>
      <c r="H35" s="6"/>
      <c r="I35" s="7"/>
      <c r="J35" s="43"/>
    </row>
    <row r="36" spans="1:11" ht="15" customHeight="1" x14ac:dyDescent="0.2">
      <c r="A36" s="37" t="s">
        <v>70</v>
      </c>
      <c r="B36" s="12" t="s">
        <v>91</v>
      </c>
      <c r="C36" s="12" t="s">
        <v>71</v>
      </c>
      <c r="D36" s="12">
        <v>18</v>
      </c>
      <c r="E36" s="6" t="s">
        <v>12</v>
      </c>
      <c r="F36" s="6">
        <v>37.85</v>
      </c>
      <c r="G36" s="30">
        <f>F36*D36</f>
        <v>681.3</v>
      </c>
      <c r="H36" s="6">
        <f>G36*(1+$H$5)</f>
        <v>851.63</v>
      </c>
      <c r="I36" s="7"/>
      <c r="J36" s="43"/>
    </row>
    <row r="37" spans="1:11" ht="31.5" customHeight="1" x14ac:dyDescent="0.2">
      <c r="A37" s="34" t="s">
        <v>54</v>
      </c>
      <c r="B37" s="12" t="s">
        <v>92</v>
      </c>
      <c r="C37" s="35" t="s">
        <v>82</v>
      </c>
      <c r="D37" s="35">
        <v>90</v>
      </c>
      <c r="E37" s="30" t="s">
        <v>13</v>
      </c>
      <c r="F37" s="30">
        <v>8.6999999999999993</v>
      </c>
      <c r="G37" s="30">
        <f>F37*D37</f>
        <v>783</v>
      </c>
      <c r="H37" s="6">
        <f>G37*(1+$H$5)</f>
        <v>978.75</v>
      </c>
      <c r="I37" s="7"/>
      <c r="J37" s="43"/>
    </row>
    <row r="38" spans="1:11" ht="32.25" customHeight="1" x14ac:dyDescent="0.2">
      <c r="A38" s="37" t="s">
        <v>58</v>
      </c>
      <c r="B38" s="12" t="s">
        <v>93</v>
      </c>
      <c r="C38" s="15" t="s">
        <v>61</v>
      </c>
      <c r="D38" s="12">
        <f>0.2*0.3*3*12</f>
        <v>2.16</v>
      </c>
      <c r="E38" s="6" t="s">
        <v>10</v>
      </c>
      <c r="F38" s="6">
        <v>305.44</v>
      </c>
      <c r="G38" s="30">
        <f>F38*D38</f>
        <v>659.75</v>
      </c>
      <c r="H38" s="6">
        <f>G38*(1+$H$5)</f>
        <v>824.69</v>
      </c>
      <c r="I38" s="7"/>
      <c r="J38" s="43"/>
    </row>
    <row r="39" spans="1:11" ht="20.25" customHeight="1" x14ac:dyDescent="0.2">
      <c r="A39" s="37"/>
      <c r="C39" s="14" t="s">
        <v>114</v>
      </c>
      <c r="D39" s="12"/>
      <c r="E39" s="6"/>
      <c r="F39" s="12"/>
      <c r="G39" s="12"/>
      <c r="H39" s="6"/>
      <c r="I39" s="7"/>
      <c r="J39" s="43"/>
    </row>
    <row r="40" spans="1:11" ht="49.5" customHeight="1" x14ac:dyDescent="0.2">
      <c r="A40" s="37"/>
      <c r="C40" s="35" t="s">
        <v>113</v>
      </c>
      <c r="D40" s="35">
        <v>53</v>
      </c>
      <c r="E40" s="30" t="s">
        <v>13</v>
      </c>
      <c r="F40" s="30">
        <v>8.6999999999999993</v>
      </c>
      <c r="G40" s="30">
        <f>F40*D40</f>
        <v>461.1</v>
      </c>
      <c r="H40" s="6">
        <f>G40*(1+$H$5)</f>
        <v>576.38</v>
      </c>
      <c r="I40" s="7"/>
      <c r="J40" s="43"/>
    </row>
    <row r="41" spans="1:11" ht="32.25" customHeight="1" x14ac:dyDescent="0.2">
      <c r="A41" s="37"/>
      <c r="C41" s="15" t="s">
        <v>115</v>
      </c>
      <c r="D41" s="12">
        <v>28</v>
      </c>
      <c r="E41" s="6" t="s">
        <v>15</v>
      </c>
      <c r="F41" s="30">
        <v>65.930000000000007</v>
      </c>
      <c r="G41" s="30">
        <f>F41*D41</f>
        <v>1846.04</v>
      </c>
      <c r="H41" s="6">
        <f>G41*(1+$H$5)</f>
        <v>2307.5500000000002</v>
      </c>
      <c r="I41" s="7"/>
      <c r="J41" s="43"/>
    </row>
    <row r="42" spans="1:11" ht="15" customHeight="1" x14ac:dyDescent="0.2">
      <c r="A42" s="37"/>
      <c r="C42" s="14" t="s">
        <v>62</v>
      </c>
      <c r="D42" s="12"/>
      <c r="E42" s="6"/>
      <c r="F42" s="6"/>
      <c r="G42" s="30"/>
      <c r="H42" s="6"/>
      <c r="I42" s="7"/>
      <c r="J42" s="43"/>
    </row>
    <row r="43" spans="1:11" ht="15" customHeight="1" x14ac:dyDescent="0.2">
      <c r="A43" s="37" t="s">
        <v>70</v>
      </c>
      <c r="B43" s="12" t="s">
        <v>94</v>
      </c>
      <c r="C43" s="12" t="s">
        <v>71</v>
      </c>
      <c r="D43" s="12">
        <v>10</v>
      </c>
      <c r="E43" s="6" t="s">
        <v>12</v>
      </c>
      <c r="F43" s="6">
        <v>37.85</v>
      </c>
      <c r="G43" s="30">
        <f>F43*D43</f>
        <v>378.5</v>
      </c>
      <c r="H43" s="6">
        <f>G43*(1+$H$5)</f>
        <v>473.13</v>
      </c>
      <c r="I43" s="7"/>
      <c r="J43" s="43"/>
    </row>
    <row r="44" spans="1:11" ht="40.5" customHeight="1" x14ac:dyDescent="0.2">
      <c r="A44" s="34" t="s">
        <v>54</v>
      </c>
      <c r="B44" s="12" t="s">
        <v>95</v>
      </c>
      <c r="C44" s="35" t="s">
        <v>81</v>
      </c>
      <c r="D44" s="35">
        <v>330</v>
      </c>
      <c r="E44" s="30" t="s">
        <v>13</v>
      </c>
      <c r="F44" s="30">
        <v>8.6999999999999993</v>
      </c>
      <c r="G44" s="30">
        <f>F44*D44</f>
        <v>2871</v>
      </c>
      <c r="H44" s="6">
        <f>G44*(1+$H$5)</f>
        <v>3588.75</v>
      </c>
      <c r="I44" s="7"/>
      <c r="J44" s="43"/>
      <c r="K44" s="43">
        <f>J44*1.1</f>
        <v>0</v>
      </c>
    </row>
    <row r="45" spans="1:11" ht="34.5" customHeight="1" x14ac:dyDescent="0.2">
      <c r="A45" s="37" t="s">
        <v>58</v>
      </c>
      <c r="B45" s="12" t="s">
        <v>96</v>
      </c>
      <c r="C45" s="15" t="s">
        <v>61</v>
      </c>
      <c r="D45" s="12">
        <v>2.5</v>
      </c>
      <c r="E45" s="6" t="s">
        <v>10</v>
      </c>
      <c r="F45" s="6">
        <v>305.44</v>
      </c>
      <c r="G45" s="30">
        <f>F45*D45</f>
        <v>763.6</v>
      </c>
      <c r="H45" s="6">
        <f>G45*(1+$H$5)</f>
        <v>954.5</v>
      </c>
      <c r="I45" s="7"/>
      <c r="J45" s="43"/>
    </row>
    <row r="46" spans="1:11" ht="15" customHeight="1" x14ac:dyDescent="0.2">
      <c r="A46" s="37"/>
      <c r="C46" s="47" t="s">
        <v>116</v>
      </c>
      <c r="D46" s="35"/>
      <c r="E46" s="6"/>
      <c r="F46" s="38"/>
      <c r="G46" s="30"/>
      <c r="H46" s="6"/>
      <c r="I46" s="7"/>
      <c r="J46" s="43"/>
    </row>
    <row r="47" spans="1:11" ht="15" customHeight="1" x14ac:dyDescent="0.2">
      <c r="A47" s="37" t="s">
        <v>70</v>
      </c>
      <c r="B47" s="12" t="s">
        <v>97</v>
      </c>
      <c r="C47" s="12" t="s">
        <v>71</v>
      </c>
      <c r="D47" s="12">
        <v>18</v>
      </c>
      <c r="E47" s="6" t="s">
        <v>12</v>
      </c>
      <c r="F47" s="6">
        <v>37.85</v>
      </c>
      <c r="G47" s="30">
        <f>F47*D47</f>
        <v>681.3</v>
      </c>
      <c r="H47" s="6">
        <f>G47*(1+$H$5)</f>
        <v>851.63</v>
      </c>
      <c r="I47" s="7"/>
      <c r="J47" s="43"/>
    </row>
    <row r="48" spans="1:11" ht="36" customHeight="1" x14ac:dyDescent="0.2">
      <c r="A48" s="34" t="s">
        <v>54</v>
      </c>
      <c r="B48" s="12" t="s">
        <v>98</v>
      </c>
      <c r="C48" s="35" t="s">
        <v>83</v>
      </c>
      <c r="D48" s="35">
        <v>330</v>
      </c>
      <c r="E48" s="30" t="s">
        <v>13</v>
      </c>
      <c r="F48" s="30">
        <v>8.6999999999999993</v>
      </c>
      <c r="G48" s="30">
        <f>F48*D48</f>
        <v>2871</v>
      </c>
      <c r="H48" s="6">
        <f>G48*(1+$H$5)</f>
        <v>3588.75</v>
      </c>
      <c r="I48" s="7"/>
      <c r="J48" s="43"/>
    </row>
    <row r="49" spans="1:10" ht="38.25" customHeight="1" x14ac:dyDescent="0.2">
      <c r="A49" s="37" t="s">
        <v>58</v>
      </c>
      <c r="B49" s="12" t="s">
        <v>99</v>
      </c>
      <c r="C49" s="15" t="s">
        <v>61</v>
      </c>
      <c r="D49" s="12">
        <v>4.5</v>
      </c>
      <c r="E49" s="6" t="s">
        <v>10</v>
      </c>
      <c r="F49" s="6">
        <v>305.44</v>
      </c>
      <c r="G49" s="30">
        <f>F49*D49</f>
        <v>1374.48</v>
      </c>
      <c r="H49" s="6">
        <f>G49*(1+$H$5)</f>
        <v>1718.1</v>
      </c>
      <c r="I49" s="7"/>
      <c r="J49" s="43"/>
    </row>
    <row r="50" spans="1:10" ht="14.25" customHeight="1" x14ac:dyDescent="0.2">
      <c r="A50" s="37"/>
      <c r="C50" s="15"/>
      <c r="D50" s="12"/>
      <c r="E50" s="6"/>
      <c r="F50" s="6"/>
      <c r="G50" s="30"/>
      <c r="H50" s="6"/>
      <c r="I50" s="7"/>
      <c r="J50" s="43"/>
    </row>
    <row r="51" spans="1:10" ht="15" customHeight="1" x14ac:dyDescent="0.2">
      <c r="A51" s="37"/>
      <c r="B51" s="5">
        <v>4</v>
      </c>
      <c r="C51" s="12" t="s">
        <v>100</v>
      </c>
      <c r="D51" s="12"/>
      <c r="E51" s="6"/>
      <c r="F51" s="6"/>
      <c r="G51" s="30"/>
      <c r="H51" s="6"/>
      <c r="I51" s="13">
        <f>SUM(H53:H55)</f>
        <v>13190.63</v>
      </c>
      <c r="J51" s="43"/>
    </row>
    <row r="52" spans="1:10" ht="15" customHeight="1" x14ac:dyDescent="0.2">
      <c r="A52" s="44"/>
      <c r="B52" s="36"/>
      <c r="C52" s="12" t="s">
        <v>64</v>
      </c>
      <c r="D52" s="12"/>
      <c r="E52" s="6"/>
      <c r="F52" s="6"/>
      <c r="G52" s="30"/>
      <c r="H52" s="6"/>
      <c r="I52" s="13"/>
      <c r="J52" s="43"/>
    </row>
    <row r="53" spans="1:10" ht="36" customHeight="1" x14ac:dyDescent="0.2">
      <c r="A53" s="37" t="s">
        <v>14</v>
      </c>
      <c r="B53" s="12" t="s">
        <v>27</v>
      </c>
      <c r="C53" s="15" t="s">
        <v>65</v>
      </c>
      <c r="D53" s="12">
        <v>75</v>
      </c>
      <c r="E53" s="6" t="s">
        <v>12</v>
      </c>
      <c r="F53" s="6">
        <v>114.04</v>
      </c>
      <c r="G53" s="30">
        <f>F53*D53</f>
        <v>8553</v>
      </c>
      <c r="H53" s="6">
        <f>G53*(1+$H$5)</f>
        <v>10691.25</v>
      </c>
      <c r="I53" s="7"/>
      <c r="J53" s="43"/>
    </row>
    <row r="54" spans="1:10" ht="33" customHeight="1" x14ac:dyDescent="0.2">
      <c r="A54" s="37" t="s">
        <v>67</v>
      </c>
      <c r="B54" s="12" t="s">
        <v>101</v>
      </c>
      <c r="C54" s="15" t="s">
        <v>66</v>
      </c>
      <c r="D54" s="12">
        <v>75</v>
      </c>
      <c r="E54" s="6" t="s">
        <v>12</v>
      </c>
      <c r="F54" s="6">
        <v>2.89</v>
      </c>
      <c r="G54" s="30">
        <f>F54*D54</f>
        <v>216.75</v>
      </c>
      <c r="H54" s="6">
        <f>G54*(1+$H$5)</f>
        <v>270.94</v>
      </c>
      <c r="I54" s="7"/>
      <c r="J54" s="43"/>
    </row>
    <row r="55" spans="1:10" ht="22.5" customHeight="1" x14ac:dyDescent="0.2">
      <c r="A55" s="37" t="s">
        <v>68</v>
      </c>
      <c r="B55" s="12" t="s">
        <v>102</v>
      </c>
      <c r="C55" s="15" t="s">
        <v>69</v>
      </c>
      <c r="D55" s="12">
        <v>75</v>
      </c>
      <c r="E55" s="6" t="s">
        <v>12</v>
      </c>
      <c r="F55" s="6">
        <v>23.77</v>
      </c>
      <c r="G55" s="30">
        <f>F55*D55</f>
        <v>1782.75</v>
      </c>
      <c r="H55" s="6">
        <f>G55*(1+$H$5)</f>
        <v>2228.44</v>
      </c>
      <c r="I55" s="7"/>
      <c r="J55" s="43"/>
    </row>
    <row r="56" spans="1:10" ht="15" customHeight="1" x14ac:dyDescent="0.2">
      <c r="A56" s="37"/>
      <c r="B56" s="12"/>
      <c r="C56" s="12"/>
      <c r="D56" s="35"/>
      <c r="E56" s="6"/>
      <c r="F56" s="6"/>
      <c r="G56" s="30"/>
      <c r="H56" s="6"/>
      <c r="I56" s="7"/>
      <c r="J56" s="43"/>
    </row>
    <row r="57" spans="1:10" ht="15" customHeight="1" x14ac:dyDescent="0.2">
      <c r="A57" s="37"/>
      <c r="B57" s="12">
        <v>5</v>
      </c>
      <c r="C57" s="12" t="s">
        <v>103</v>
      </c>
      <c r="D57" s="35"/>
      <c r="E57" s="6"/>
      <c r="F57" s="6"/>
      <c r="G57" s="30"/>
      <c r="H57" s="6"/>
      <c r="I57" s="13">
        <f>H59</f>
        <v>1562.5</v>
      </c>
      <c r="J57" s="43"/>
    </row>
    <row r="58" spans="1:10" ht="30.75" customHeight="1" x14ac:dyDescent="0.2">
      <c r="A58" s="37"/>
      <c r="C58" s="15" t="s">
        <v>72</v>
      </c>
      <c r="D58" s="35"/>
      <c r="E58" s="6"/>
      <c r="F58" s="6"/>
      <c r="G58" s="30"/>
      <c r="H58" s="6"/>
      <c r="I58" s="7"/>
      <c r="J58" s="43"/>
    </row>
    <row r="59" spans="1:10" ht="29.25" customHeight="1" x14ac:dyDescent="0.2">
      <c r="A59" s="39" t="s">
        <v>73</v>
      </c>
      <c r="B59" s="12" t="s">
        <v>28</v>
      </c>
      <c r="C59" s="15" t="s">
        <v>86</v>
      </c>
      <c r="D59" s="35">
        <v>25</v>
      </c>
      <c r="E59" s="6" t="s">
        <v>12</v>
      </c>
      <c r="F59" s="6">
        <v>50</v>
      </c>
      <c r="G59" s="30">
        <f>F59*D59</f>
        <v>1250</v>
      </c>
      <c r="H59" s="6">
        <f>G59*(1+$H$5)</f>
        <v>1562.5</v>
      </c>
      <c r="I59" s="7"/>
      <c r="J59" s="43"/>
    </row>
    <row r="60" spans="1:10" ht="15" customHeight="1" x14ac:dyDescent="0.2">
      <c r="A60" s="39"/>
      <c r="B60" s="12"/>
      <c r="C60" s="15"/>
      <c r="D60" s="35"/>
      <c r="E60" s="6"/>
      <c r="F60" s="6"/>
      <c r="G60" s="30"/>
      <c r="H60" s="6"/>
      <c r="I60" s="7"/>
      <c r="J60" s="43"/>
    </row>
    <row r="61" spans="1:10" ht="15" customHeight="1" x14ac:dyDescent="0.2">
      <c r="A61" s="37"/>
      <c r="B61" s="12">
        <v>6</v>
      </c>
      <c r="C61" s="12" t="s">
        <v>104</v>
      </c>
      <c r="D61" s="35"/>
      <c r="E61" s="6"/>
      <c r="F61" s="6"/>
      <c r="G61" s="30"/>
      <c r="H61" s="6"/>
      <c r="I61" s="13">
        <f>H62+H63</f>
        <v>1267.5</v>
      </c>
      <c r="J61" s="43"/>
    </row>
    <row r="62" spans="1:10" ht="15" customHeight="1" x14ac:dyDescent="0.2">
      <c r="A62" s="44" t="s">
        <v>75</v>
      </c>
      <c r="B62" s="36" t="s">
        <v>16</v>
      </c>
      <c r="C62" s="12" t="s">
        <v>85</v>
      </c>
      <c r="D62" s="12">
        <f>D55</f>
        <v>75</v>
      </c>
      <c r="E62" s="6" t="s">
        <v>12</v>
      </c>
      <c r="F62" s="6">
        <v>2.67</v>
      </c>
      <c r="G62" s="30">
        <f t="shared" ref="G62:G63" si="0">F62*D62</f>
        <v>200.25</v>
      </c>
      <c r="H62" s="6">
        <f t="shared" ref="H62:H63" si="1">G62*(1+$H$5)</f>
        <v>250.31</v>
      </c>
      <c r="I62" s="13"/>
      <c r="J62" s="43"/>
    </row>
    <row r="63" spans="1:10" ht="23.25" customHeight="1" x14ac:dyDescent="0.2">
      <c r="A63" s="37" t="s">
        <v>74</v>
      </c>
      <c r="B63" s="36" t="s">
        <v>17</v>
      </c>
      <c r="C63" s="15" t="s">
        <v>84</v>
      </c>
      <c r="D63" s="12">
        <f>D53</f>
        <v>75</v>
      </c>
      <c r="E63" s="6" t="s">
        <v>12</v>
      </c>
      <c r="F63" s="6">
        <v>10.85</v>
      </c>
      <c r="G63" s="30">
        <f t="shared" si="0"/>
        <v>813.75</v>
      </c>
      <c r="H63" s="6">
        <f t="shared" si="1"/>
        <v>1017.19</v>
      </c>
      <c r="I63" s="7"/>
      <c r="J63" s="43"/>
    </row>
    <row r="64" spans="1:10" ht="15.75" customHeight="1" x14ac:dyDescent="0.2">
      <c r="A64" s="48"/>
      <c r="B64" s="53"/>
      <c r="C64" s="50"/>
      <c r="D64" s="49"/>
      <c r="E64" s="51"/>
      <c r="F64" s="51"/>
      <c r="G64" s="52"/>
      <c r="H64" s="51"/>
      <c r="I64" s="8"/>
      <c r="J64" s="43"/>
    </row>
    <row r="65" spans="1:10" ht="23.25" customHeight="1" x14ac:dyDescent="0.2">
      <c r="A65" s="48"/>
      <c r="B65" s="53">
        <v>7</v>
      </c>
      <c r="C65" s="50" t="s">
        <v>105</v>
      </c>
      <c r="D65" s="49"/>
      <c r="E65" s="51"/>
      <c r="F65" s="51"/>
      <c r="G65" s="52"/>
      <c r="H65" s="51"/>
      <c r="I65" s="54">
        <f>H66</f>
        <v>1252.8599999999999</v>
      </c>
      <c r="J65" s="43"/>
    </row>
    <row r="66" spans="1:10" ht="15" customHeight="1" x14ac:dyDescent="0.2">
      <c r="A66" s="48"/>
      <c r="B66" s="49" t="s">
        <v>33</v>
      </c>
      <c r="C66" s="50" t="s">
        <v>106</v>
      </c>
      <c r="D66" s="49"/>
      <c r="E66" s="51"/>
      <c r="F66" s="51"/>
      <c r="G66" s="52"/>
      <c r="H66" s="51">
        <v>1252.8599999999999</v>
      </c>
      <c r="I66" s="8"/>
      <c r="J66" s="43"/>
    </row>
    <row r="67" spans="1:10" ht="15" customHeight="1" x14ac:dyDescent="0.2">
      <c r="A67" s="27"/>
      <c r="B67" s="28"/>
      <c r="C67" s="1" t="s">
        <v>32</v>
      </c>
      <c r="D67" s="1"/>
      <c r="E67" s="9"/>
      <c r="F67" s="29"/>
      <c r="G67" s="29">
        <f>SUM(G8:G66)</f>
        <v>34947.07</v>
      </c>
      <c r="H67" s="29">
        <f t="shared" ref="H67" si="2">SUM(H8:H66)</f>
        <v>44936.76</v>
      </c>
      <c r="I67" s="29">
        <f>SUM(I8:I66)</f>
        <v>44936.76</v>
      </c>
      <c r="J67" s="43"/>
    </row>
    <row r="68" spans="1:10" ht="15" customHeight="1" x14ac:dyDescent="0.2">
      <c r="A68" s="37"/>
      <c r="B68" s="12"/>
      <c r="C68" s="12" t="s">
        <v>34</v>
      </c>
      <c r="D68" s="12"/>
      <c r="E68" s="6"/>
      <c r="F68" s="6"/>
      <c r="G68" s="6"/>
      <c r="H68" s="6"/>
      <c r="I68" s="7"/>
    </row>
    <row r="69" spans="1:10" ht="15" customHeight="1" x14ac:dyDescent="0.2">
      <c r="A69" s="37"/>
      <c r="B69" s="12"/>
      <c r="C69" s="12" t="s">
        <v>107</v>
      </c>
      <c r="D69" s="12"/>
      <c r="E69" s="6"/>
      <c r="F69" s="6"/>
      <c r="G69" s="6"/>
      <c r="H69" s="6"/>
      <c r="I69" s="7"/>
      <c r="J69" s="43">
        <f ca="1">SUM(J68:J71)</f>
        <v>0</v>
      </c>
    </row>
    <row r="70" spans="1:10" ht="15" customHeight="1" x14ac:dyDescent="0.2">
      <c r="A70" s="37"/>
      <c r="B70" s="12"/>
      <c r="C70" s="12" t="s">
        <v>108</v>
      </c>
      <c r="D70" s="12"/>
      <c r="E70" s="6"/>
      <c r="F70" s="6"/>
      <c r="G70" s="6"/>
      <c r="H70" s="6"/>
      <c r="I70" s="7"/>
      <c r="J70" s="43"/>
    </row>
    <row r="71" spans="1:10" ht="15" customHeight="1" x14ac:dyDescent="0.2">
      <c r="A71" s="37"/>
      <c r="B71" s="12"/>
      <c r="C71" s="12"/>
      <c r="D71" s="12"/>
      <c r="E71" s="6"/>
      <c r="F71" s="6"/>
      <c r="G71" s="6"/>
      <c r="H71" s="6"/>
      <c r="I71" s="7"/>
      <c r="J71" s="43"/>
    </row>
    <row r="72" spans="1:10" ht="15" customHeight="1" x14ac:dyDescent="0.2">
      <c r="A72" s="40"/>
      <c r="B72" s="41"/>
      <c r="C72" s="41"/>
      <c r="D72" s="41"/>
      <c r="E72" s="17"/>
      <c r="F72" s="17"/>
      <c r="G72" s="17"/>
      <c r="H72" s="17"/>
      <c r="I72" s="45"/>
    </row>
    <row r="74" spans="1:10" ht="15" customHeight="1" x14ac:dyDescent="0.2">
      <c r="I74" s="43"/>
    </row>
  </sheetData>
  <mergeCells count="5">
    <mergeCell ref="A2:B5"/>
    <mergeCell ref="D2:G2"/>
    <mergeCell ref="D3:G3"/>
    <mergeCell ref="D4:G4"/>
    <mergeCell ref="D5:G5"/>
  </mergeCells>
  <pageMargins left="0.11811023622047245" right="0.11811023622047245" top="0.78740157480314965" bottom="0.39370078740157483" header="0.31496062992125984" footer="0.31496062992125984"/>
  <pageSetup paperSize="9" scale="75" orientation="landscape" r:id="rId1"/>
  <headerFooter>
    <oddHeader>&amp;LDATA: 06/05/2019&amp;RMURO -CCHE</oddHeader>
    <oddFooter>&amp;L&amp;F&amp;R&amp;P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28"/>
  <sheetViews>
    <sheetView topLeftCell="A4" workbookViewId="0">
      <selection activeCell="J29" sqref="J29"/>
    </sheetView>
  </sheetViews>
  <sheetFormatPr defaultRowHeight="12.75" x14ac:dyDescent="0.2"/>
  <cols>
    <col min="2" max="2" width="46.42578125" customWidth="1"/>
    <col min="3" max="3" width="10.28515625" bestFit="1" customWidth="1"/>
    <col min="6" max="6" width="10.28515625" bestFit="1" customWidth="1"/>
    <col min="8" max="8" width="10.28515625" bestFit="1" customWidth="1"/>
    <col min="10" max="10" width="10.28515625" bestFit="1" customWidth="1"/>
    <col min="11" max="16" width="0" hidden="1" customWidth="1"/>
    <col min="18" max="18" width="10.28515625" bestFit="1" customWidth="1"/>
  </cols>
  <sheetData>
    <row r="3" spans="1:18" ht="15" x14ac:dyDescent="0.25">
      <c r="A3" s="67"/>
      <c r="B3" s="166"/>
      <c r="C3" s="168" t="s">
        <v>140</v>
      </c>
      <c r="D3" s="168"/>
      <c r="E3" s="168"/>
      <c r="F3" s="168"/>
      <c r="G3" s="68"/>
      <c r="H3" s="68"/>
      <c r="I3" s="68"/>
      <c r="J3" s="68"/>
      <c r="K3" s="69"/>
      <c r="L3" s="70"/>
      <c r="M3" s="70"/>
      <c r="N3" s="70"/>
      <c r="O3" s="70"/>
      <c r="P3" s="70"/>
      <c r="Q3" s="70"/>
      <c r="R3" s="71"/>
    </row>
    <row r="4" spans="1:18" x14ac:dyDescent="0.2">
      <c r="A4" s="72"/>
      <c r="B4" s="167"/>
      <c r="C4" s="169" t="s">
        <v>117</v>
      </c>
      <c r="D4" s="169"/>
      <c r="E4" s="169"/>
      <c r="F4" s="169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4"/>
    </row>
    <row r="5" spans="1:18" x14ac:dyDescent="0.2">
      <c r="A5" s="75"/>
      <c r="B5" s="170" t="s">
        <v>118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1"/>
    </row>
    <row r="6" spans="1:18" x14ac:dyDescent="0.2">
      <c r="A6" s="76"/>
      <c r="B6" s="77"/>
      <c r="C6" s="77"/>
      <c r="D6" s="77"/>
      <c r="E6" s="172" t="s">
        <v>119</v>
      </c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4"/>
    </row>
    <row r="7" spans="1:18" x14ac:dyDescent="0.2">
      <c r="A7" s="78"/>
      <c r="B7" s="175" t="s">
        <v>120</v>
      </c>
      <c r="C7" s="176" t="s">
        <v>32</v>
      </c>
      <c r="D7" s="176"/>
      <c r="E7" s="177" t="s">
        <v>121</v>
      </c>
      <c r="F7" s="177"/>
      <c r="G7" s="177" t="s">
        <v>122</v>
      </c>
      <c r="H7" s="177"/>
      <c r="I7" s="177" t="s">
        <v>123</v>
      </c>
      <c r="J7" s="177"/>
      <c r="K7" s="177" t="s">
        <v>124</v>
      </c>
      <c r="L7" s="177"/>
      <c r="M7" s="177" t="s">
        <v>125</v>
      </c>
      <c r="N7" s="177"/>
      <c r="O7" s="177" t="s">
        <v>126</v>
      </c>
      <c r="P7" s="177"/>
      <c r="Q7" s="177" t="s">
        <v>127</v>
      </c>
      <c r="R7" s="177"/>
    </row>
    <row r="8" spans="1:18" x14ac:dyDescent="0.2">
      <c r="A8" s="79"/>
      <c r="B8" s="175"/>
      <c r="C8" s="80" t="s">
        <v>128</v>
      </c>
      <c r="D8" s="80" t="s">
        <v>129</v>
      </c>
      <c r="E8" s="81" t="s">
        <v>130</v>
      </c>
      <c r="F8" s="82" t="s">
        <v>131</v>
      </c>
      <c r="G8" s="80" t="s">
        <v>130</v>
      </c>
      <c r="H8" s="82" t="s">
        <v>131</v>
      </c>
      <c r="I8" s="83" t="s">
        <v>130</v>
      </c>
      <c r="J8" s="82" t="s">
        <v>131</v>
      </c>
      <c r="K8" s="83" t="s">
        <v>130</v>
      </c>
      <c r="L8" s="82" t="s">
        <v>131</v>
      </c>
      <c r="M8" s="80" t="s">
        <v>130</v>
      </c>
      <c r="N8" s="82" t="s">
        <v>131</v>
      </c>
      <c r="O8" s="82" t="s">
        <v>130</v>
      </c>
      <c r="P8" s="82" t="s">
        <v>131</v>
      </c>
      <c r="Q8" s="82" t="s">
        <v>130</v>
      </c>
      <c r="R8" s="82" t="s">
        <v>131</v>
      </c>
    </row>
    <row r="9" spans="1:18" x14ac:dyDescent="0.2">
      <c r="A9" s="84">
        <v>1</v>
      </c>
      <c r="B9" s="85" t="str">
        <f>Orçamento!C8</f>
        <v>TAPUME</v>
      </c>
      <c r="C9" s="85">
        <f>Orçamento!I9</f>
        <v>3183.13</v>
      </c>
      <c r="D9" s="86"/>
      <c r="E9" s="87">
        <v>1</v>
      </c>
      <c r="F9" s="88">
        <f>C9*E9</f>
        <v>3183.13</v>
      </c>
      <c r="G9" s="89"/>
      <c r="H9" s="88">
        <f>G9*C9</f>
        <v>0</v>
      </c>
      <c r="I9" s="89"/>
      <c r="J9" s="88">
        <f>I9*C9</f>
        <v>0</v>
      </c>
      <c r="K9" s="89"/>
      <c r="L9" s="88">
        <f>K9*C9</f>
        <v>0</v>
      </c>
      <c r="M9" s="90"/>
      <c r="N9" s="91">
        <f t="shared" ref="N9" si="0">M9*C9</f>
        <v>0</v>
      </c>
      <c r="O9" s="90"/>
      <c r="P9" s="88"/>
      <c r="Q9" s="92">
        <f>M9+K9+I9+G9+E9</f>
        <v>1</v>
      </c>
      <c r="R9" s="88">
        <f>F9</f>
        <v>3183.13</v>
      </c>
    </row>
    <row r="10" spans="1:18" x14ac:dyDescent="0.2">
      <c r="A10" s="93">
        <v>2</v>
      </c>
      <c r="B10" s="85" t="str">
        <f>Orçamento!C11</f>
        <v>DEMOLIÇÃO, ESCAVAÇÃO E RETIRADA DE ENTULHO</v>
      </c>
      <c r="C10" s="85">
        <f>Orçamento!I12</f>
        <v>1661</v>
      </c>
      <c r="D10" s="94"/>
      <c r="E10" s="87">
        <v>1</v>
      </c>
      <c r="F10" s="88">
        <f>C10*E10</f>
        <v>1661</v>
      </c>
      <c r="G10" s="95"/>
      <c r="H10" s="88"/>
      <c r="I10" s="95"/>
      <c r="J10" s="88"/>
      <c r="K10" s="95"/>
      <c r="L10" s="88"/>
      <c r="M10" s="96"/>
      <c r="N10" s="91"/>
      <c r="O10" s="96"/>
      <c r="P10" s="91"/>
      <c r="Q10" s="92">
        <f t="shared" ref="Q10:Q15" si="1">M10+K10+I10+G10+E10</f>
        <v>1</v>
      </c>
      <c r="R10" s="88">
        <f t="shared" ref="R10" si="2">F10</f>
        <v>1661</v>
      </c>
    </row>
    <row r="11" spans="1:18" x14ac:dyDescent="0.2">
      <c r="A11" s="93">
        <v>3</v>
      </c>
      <c r="B11" s="85" t="str">
        <f>Orçamento!C23</f>
        <v>ESTRUTURA DE CONCRETO ARMADO</v>
      </c>
      <c r="C11" s="85">
        <f>Orçamento!I23</f>
        <v>22819.14</v>
      </c>
      <c r="D11" s="94"/>
      <c r="E11" s="87"/>
      <c r="F11" s="88">
        <f>C10*E11</f>
        <v>0</v>
      </c>
      <c r="G11" s="95">
        <v>1</v>
      </c>
      <c r="H11" s="88">
        <f>G11*C11</f>
        <v>22819.14</v>
      </c>
      <c r="I11" s="95"/>
      <c r="J11" s="88"/>
      <c r="K11" s="95"/>
      <c r="L11" s="88"/>
      <c r="M11" s="96"/>
      <c r="N11" s="91"/>
      <c r="O11" s="96"/>
      <c r="P11" s="91"/>
      <c r="Q11" s="92">
        <f t="shared" si="1"/>
        <v>1</v>
      </c>
      <c r="R11" s="88">
        <f>H11</f>
        <v>22819.14</v>
      </c>
    </row>
    <row r="12" spans="1:18" x14ac:dyDescent="0.2">
      <c r="A12" s="93">
        <v>4</v>
      </c>
      <c r="B12" s="85" t="str">
        <f>Orçamento!C51</f>
        <v>ALVENARIA DE VEDAÇÃO</v>
      </c>
      <c r="C12" s="85">
        <f>Orçamento!I51</f>
        <v>13190.63</v>
      </c>
      <c r="D12" s="94"/>
      <c r="E12" s="87"/>
      <c r="F12" s="88">
        <f t="shared" ref="F12:F15" si="3">C12*E12</f>
        <v>0</v>
      </c>
      <c r="G12" s="95">
        <v>1</v>
      </c>
      <c r="H12" s="88">
        <f t="shared" ref="H12:H13" si="4">G12*C12</f>
        <v>13190.63</v>
      </c>
      <c r="I12" s="95"/>
      <c r="J12" s="88"/>
      <c r="K12" s="95"/>
      <c r="L12" s="88"/>
      <c r="M12" s="96"/>
      <c r="N12" s="91"/>
      <c r="O12" s="96"/>
      <c r="P12" s="91"/>
      <c r="Q12" s="92">
        <f t="shared" si="1"/>
        <v>1</v>
      </c>
      <c r="R12" s="88">
        <f t="shared" ref="R12:R13" si="5">H12</f>
        <v>13190.63</v>
      </c>
    </row>
    <row r="13" spans="1:18" x14ac:dyDescent="0.2">
      <c r="A13" s="93">
        <v>5</v>
      </c>
      <c r="B13" s="85" t="str">
        <f>Orçamento!C57</f>
        <v>CALÇADA</v>
      </c>
      <c r="C13" s="85">
        <f>Orçamento!I57</f>
        <v>1562.5</v>
      </c>
      <c r="D13" s="94"/>
      <c r="E13" s="87"/>
      <c r="F13" s="88">
        <f t="shared" si="3"/>
        <v>0</v>
      </c>
      <c r="G13" s="95">
        <v>1</v>
      </c>
      <c r="H13" s="88">
        <f t="shared" si="4"/>
        <v>1562.5</v>
      </c>
      <c r="I13" s="95"/>
      <c r="J13" s="88"/>
      <c r="K13" s="95"/>
      <c r="L13" s="88"/>
      <c r="M13" s="96"/>
      <c r="N13" s="91"/>
      <c r="O13" s="96"/>
      <c r="P13" s="91"/>
      <c r="Q13" s="92">
        <f t="shared" si="1"/>
        <v>1</v>
      </c>
      <c r="R13" s="88">
        <f t="shared" si="5"/>
        <v>1562.5</v>
      </c>
    </row>
    <row r="14" spans="1:18" x14ac:dyDescent="0.2">
      <c r="A14" s="93">
        <v>6</v>
      </c>
      <c r="B14" s="85" t="str">
        <f>Orçamento!C61</f>
        <v>PINTURA DO MURO</v>
      </c>
      <c r="C14" s="85">
        <f>Orçamento!I61</f>
        <v>1267.5</v>
      </c>
      <c r="D14" s="94"/>
      <c r="E14" s="87"/>
      <c r="F14" s="88">
        <f t="shared" si="3"/>
        <v>0</v>
      </c>
      <c r="G14" s="95"/>
      <c r="H14" s="88"/>
      <c r="I14" s="95">
        <v>1</v>
      </c>
      <c r="J14" s="88">
        <f>I14*C14</f>
        <v>1267.5</v>
      </c>
      <c r="K14" s="95"/>
      <c r="L14" s="88"/>
      <c r="M14" s="96"/>
      <c r="N14" s="91"/>
      <c r="O14" s="96"/>
      <c r="P14" s="91"/>
      <c r="Q14" s="92">
        <f t="shared" si="1"/>
        <v>1</v>
      </c>
      <c r="R14" s="88">
        <f>J14</f>
        <v>1267.5</v>
      </c>
    </row>
    <row r="15" spans="1:18" x14ac:dyDescent="0.2">
      <c r="A15" s="93">
        <v>7</v>
      </c>
      <c r="B15" s="85" t="str">
        <f>Orçamento!C65</f>
        <v>FINALIZAÇÕES</v>
      </c>
      <c r="C15" s="85">
        <f>Orçamento!I65</f>
        <v>1252.8599999999999</v>
      </c>
      <c r="D15" s="94"/>
      <c r="E15" s="87"/>
      <c r="F15" s="88">
        <f t="shared" si="3"/>
        <v>0</v>
      </c>
      <c r="G15" s="95"/>
      <c r="H15" s="88"/>
      <c r="I15" s="95">
        <v>1</v>
      </c>
      <c r="J15" s="88">
        <f t="shared" ref="J15" si="6">I15*C15</f>
        <v>1252.8599999999999</v>
      </c>
      <c r="K15" s="95"/>
      <c r="L15" s="88"/>
      <c r="M15" s="96"/>
      <c r="N15" s="91"/>
      <c r="O15" s="96"/>
      <c r="P15" s="91"/>
      <c r="Q15" s="92">
        <f t="shared" si="1"/>
        <v>1</v>
      </c>
      <c r="R15" s="88">
        <f t="shared" ref="R15" si="7">J15</f>
        <v>1252.8599999999999</v>
      </c>
    </row>
    <row r="16" spans="1:18" x14ac:dyDescent="0.2">
      <c r="A16" s="93"/>
      <c r="B16" s="85"/>
      <c r="C16" s="85"/>
      <c r="D16" s="94"/>
      <c r="E16" s="87"/>
      <c r="F16" s="88"/>
      <c r="G16" s="95"/>
      <c r="H16" s="88"/>
      <c r="I16" s="95"/>
      <c r="J16" s="88"/>
      <c r="K16" s="95"/>
      <c r="L16" s="88"/>
      <c r="M16" s="96"/>
      <c r="N16" s="91"/>
      <c r="O16" s="96"/>
      <c r="P16" s="91"/>
      <c r="Q16" s="92"/>
      <c r="R16" s="88"/>
    </row>
    <row r="17" spans="1:18" x14ac:dyDescent="0.2">
      <c r="A17" s="93"/>
      <c r="B17" s="85"/>
      <c r="C17" s="85"/>
      <c r="D17" s="94"/>
      <c r="E17" s="87"/>
      <c r="F17" s="88"/>
      <c r="G17" s="95"/>
      <c r="H17" s="88"/>
      <c r="I17" s="95"/>
      <c r="J17" s="88"/>
      <c r="K17" s="95"/>
      <c r="L17" s="88"/>
      <c r="M17" s="96"/>
      <c r="N17" s="91"/>
      <c r="O17" s="96"/>
      <c r="P17" s="91"/>
      <c r="Q17" s="92"/>
      <c r="R17" s="88"/>
    </row>
    <row r="18" spans="1:18" x14ac:dyDescent="0.2">
      <c r="A18" s="93"/>
      <c r="B18" s="85"/>
      <c r="C18" s="85"/>
      <c r="D18" s="94"/>
      <c r="E18" s="87"/>
      <c r="F18" s="88"/>
      <c r="G18" s="95"/>
      <c r="H18" s="88"/>
      <c r="I18" s="95"/>
      <c r="J18" s="88"/>
      <c r="K18" s="95"/>
      <c r="L18" s="88"/>
      <c r="M18" s="96"/>
      <c r="N18" s="91"/>
      <c r="O18" s="96"/>
      <c r="P18" s="91"/>
      <c r="Q18" s="92"/>
      <c r="R18" s="88"/>
    </row>
    <row r="19" spans="1:18" x14ac:dyDescent="0.2">
      <c r="A19" s="93"/>
      <c r="B19" s="97"/>
      <c r="C19" s="98"/>
      <c r="D19" s="94"/>
      <c r="E19" s="99"/>
      <c r="F19" s="91"/>
      <c r="G19" s="100"/>
      <c r="H19" s="91"/>
      <c r="I19" s="100"/>
      <c r="J19" s="101"/>
      <c r="K19" s="100"/>
      <c r="L19" s="91"/>
      <c r="M19" s="96"/>
      <c r="N19" s="91"/>
      <c r="O19" s="96"/>
      <c r="P19" s="91"/>
      <c r="Q19" s="102"/>
      <c r="R19" s="91"/>
    </row>
    <row r="20" spans="1:18" x14ac:dyDescent="0.2">
      <c r="A20" s="103"/>
      <c r="B20" s="104"/>
      <c r="C20" s="105"/>
      <c r="D20" s="106"/>
      <c r="E20" s="107"/>
      <c r="F20" s="108"/>
      <c r="G20" s="109"/>
      <c r="H20" s="108"/>
      <c r="I20" s="109"/>
      <c r="J20" s="110"/>
      <c r="K20" s="109"/>
      <c r="L20" s="108"/>
      <c r="M20" s="111"/>
      <c r="N20" s="91"/>
      <c r="O20" s="111"/>
      <c r="P20" s="108"/>
      <c r="Q20" s="112"/>
      <c r="R20" s="108"/>
    </row>
    <row r="21" spans="1:18" ht="13.5" customHeight="1" x14ac:dyDescent="0.2">
      <c r="A21" s="113"/>
      <c r="B21" s="114" t="s">
        <v>132</v>
      </c>
      <c r="C21" s="115">
        <f>SUM(C9:C19)</f>
        <v>44936.76</v>
      </c>
      <c r="D21" s="116"/>
      <c r="E21" s="117"/>
      <c r="F21" s="118">
        <f>SUM(F9:F20)</f>
        <v>4844.13</v>
      </c>
      <c r="G21" s="119"/>
      <c r="H21" s="118">
        <f>SUM(H9:H20)</f>
        <v>37572.269999999997</v>
      </c>
      <c r="I21" s="119"/>
      <c r="J21" s="120">
        <f>SUM(J9:J20)</f>
        <v>2520.36</v>
      </c>
      <c r="K21" s="119"/>
      <c r="L21" s="118">
        <f>SUM(L9:L20)</f>
        <v>0</v>
      </c>
      <c r="M21" s="119"/>
      <c r="N21" s="118">
        <f>SUM(N9:N20)</f>
        <v>0</v>
      </c>
      <c r="O21" s="119"/>
      <c r="P21" s="118"/>
      <c r="Q21" s="121"/>
      <c r="R21" s="118"/>
    </row>
    <row r="22" spans="1:18" ht="16.5" customHeight="1" x14ac:dyDescent="0.2">
      <c r="A22" s="122"/>
      <c r="B22" s="114" t="s">
        <v>133</v>
      </c>
      <c r="C22" s="115"/>
      <c r="D22" s="123"/>
      <c r="E22" s="117"/>
      <c r="F22" s="118">
        <f>F21</f>
        <v>4844.13</v>
      </c>
      <c r="G22" s="119"/>
      <c r="H22" s="118">
        <f>H21+F21</f>
        <v>42416.4</v>
      </c>
      <c r="I22" s="119"/>
      <c r="J22" s="118">
        <f>J21+H22</f>
        <v>44936.76</v>
      </c>
      <c r="K22" s="119"/>
      <c r="L22" s="118"/>
      <c r="M22" s="119"/>
      <c r="N22" s="118"/>
      <c r="O22" s="119"/>
      <c r="P22" s="118"/>
      <c r="Q22" s="124"/>
      <c r="R22" s="125">
        <f>SUM(R9:R17)</f>
        <v>44936.76</v>
      </c>
    </row>
    <row r="23" spans="1:18" x14ac:dyDescent="0.2">
      <c r="A23" s="126"/>
      <c r="B23" s="127" t="s">
        <v>32</v>
      </c>
      <c r="C23" s="128"/>
      <c r="D23" s="129"/>
      <c r="E23" s="130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2"/>
      <c r="Q23" s="133"/>
      <c r="R23" s="132"/>
    </row>
    <row r="24" spans="1:18" x14ac:dyDescent="0.2">
      <c r="A24" s="134"/>
      <c r="B24" s="135"/>
      <c r="C24" s="136"/>
      <c r="D24" s="136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8"/>
    </row>
    <row r="25" spans="1:18" ht="12.75" customHeight="1" x14ac:dyDescent="0.2">
      <c r="A25" s="134"/>
      <c r="B25" s="139" t="s">
        <v>134</v>
      </c>
      <c r="C25" s="140">
        <v>3</v>
      </c>
      <c r="D25" s="141" t="s">
        <v>135</v>
      </c>
      <c r="E25" s="142"/>
      <c r="F25" s="143"/>
      <c r="G25" s="142"/>
      <c r="H25" s="142"/>
      <c r="I25" s="142"/>
      <c r="J25" s="142"/>
      <c r="K25" s="142"/>
      <c r="L25" s="142"/>
      <c r="M25" s="142"/>
      <c r="N25" s="142"/>
      <c r="O25" s="142"/>
      <c r="P25" s="144"/>
      <c r="Q25" s="144"/>
      <c r="R25" s="145"/>
    </row>
    <row r="26" spans="1:18" x14ac:dyDescent="0.2">
      <c r="A26" s="146"/>
      <c r="B26" s="147"/>
      <c r="C26" s="148"/>
      <c r="D26" s="149"/>
      <c r="E26" s="142"/>
      <c r="F26" s="150" t="s">
        <v>136</v>
      </c>
      <c r="G26" s="142"/>
      <c r="H26" s="142"/>
      <c r="I26" s="142"/>
      <c r="J26" s="150" t="s">
        <v>137</v>
      </c>
      <c r="K26" s="178"/>
      <c r="L26" s="178"/>
      <c r="M26" s="178"/>
      <c r="N26" s="178"/>
      <c r="O26" s="142"/>
      <c r="P26" s="142"/>
      <c r="Q26" s="142"/>
      <c r="R26" s="145"/>
    </row>
    <row r="27" spans="1:18" x14ac:dyDescent="0.2">
      <c r="A27" s="151"/>
      <c r="B27" s="151"/>
      <c r="C27" s="152"/>
      <c r="D27" s="152"/>
      <c r="E27" s="153"/>
      <c r="F27" s="153"/>
      <c r="G27" s="153"/>
      <c r="H27" s="153"/>
      <c r="I27" s="153"/>
      <c r="J27" s="154" t="s">
        <v>138</v>
      </c>
      <c r="K27" s="165"/>
      <c r="L27" s="165"/>
      <c r="M27" s="165"/>
      <c r="N27" s="165"/>
      <c r="O27" s="155"/>
      <c r="P27" s="155"/>
      <c r="Q27" s="153"/>
      <c r="R27" s="156"/>
    </row>
    <row r="28" spans="1:18" ht="38.25" x14ac:dyDescent="0.2">
      <c r="A28" s="157"/>
      <c r="B28" s="157" t="s">
        <v>139</v>
      </c>
    </row>
  </sheetData>
  <mergeCells count="16">
    <mergeCell ref="K27:N27"/>
    <mergeCell ref="B3:B4"/>
    <mergeCell ref="C3:F3"/>
    <mergeCell ref="C4:F4"/>
    <mergeCell ref="B5:R5"/>
    <mergeCell ref="E6:R6"/>
    <mergeCell ref="B7:B8"/>
    <mergeCell ref="C7:D7"/>
    <mergeCell ref="E7:F7"/>
    <mergeCell ref="G7:H7"/>
    <mergeCell ref="I7:J7"/>
    <mergeCell ref="K7:L7"/>
    <mergeCell ref="M7:N7"/>
    <mergeCell ref="O7:P7"/>
    <mergeCell ref="Q7:R7"/>
    <mergeCell ref="K26:N26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1</vt:i4>
      </vt:variant>
    </vt:vector>
  </HeadingPairs>
  <TitlesOfParts>
    <vt:vector size="3" baseType="lpstr">
      <vt:lpstr>Orçamento</vt:lpstr>
      <vt:lpstr>Cronograma</vt:lpstr>
      <vt:lpstr>Orçamento!Área_de_Impressão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EDUARDO RODRIGUES ANDRADE</cp:lastModifiedBy>
  <cp:lastPrinted>2019-05-06T18:26:11Z</cp:lastPrinted>
  <dcterms:created xsi:type="dcterms:W3CDTF">2009-01-30T20:18:57Z</dcterms:created>
  <dcterms:modified xsi:type="dcterms:W3CDTF">2019-08-09T18:48:57Z</dcterms:modified>
</cp:coreProperties>
</file>