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victo\Downloads\"/>
    </mc:Choice>
  </mc:AlternateContent>
  <xr:revisionPtr revIDLastSave="0" documentId="10_ncr:100000_{D113473F-AD3E-4C41-98AF-62F452A98CE9}" xr6:coauthVersionLast="31" xr6:coauthVersionMax="31" xr10:uidLastSave="{00000000-0000-0000-0000-000000000000}"/>
  <bookViews>
    <workbookView xWindow="0" yWindow="0" windowWidth="20490" windowHeight="7755" xr2:uid="{00000000-000D-0000-FFFF-FFFF00000000}"/>
  </bookViews>
  <sheets>
    <sheet name="cronograma" sheetId="7" r:id="rId1"/>
    <sheet name="ORÇAMENTO_RESUMO" sheetId="6" r:id="rId2"/>
    <sheet name="REPARO 1 CLINICA" sheetId="2" r:id="rId3"/>
    <sheet name="REPARO 2 - RAMPA" sheetId="1" r:id="rId4"/>
    <sheet name="REPARO 3 -TELHADO" sheetId="4" r:id="rId5"/>
    <sheet name="REPARO 4 - FORRO" sheetId="5" r:id="rId6"/>
    <sheet name="REPARO 5-PILAR TRIANGULAR" sheetId="3" r:id="rId7"/>
  </sheets>
  <definedNames>
    <definedName name="_xlnm.Print_Area" localSheetId="0">cronograma!$A$1:$I$31</definedName>
    <definedName name="_xlnm.Print_Area" localSheetId="1">ORÇAMENTO_RESUMO!$A$1:$D$42</definedName>
    <definedName name="_xlnm.Print_Area" localSheetId="2">'REPARO 1 CLINICA'!$B$1:$H$41</definedName>
    <definedName name="_xlnm.Print_Area" localSheetId="3">'REPARO 2 - RAMPA'!$A$1:$G$39</definedName>
    <definedName name="_xlnm.Print_Area" localSheetId="4">'REPARO 3 -TELHADO'!$A$1:$G$20</definedName>
    <definedName name="_xlnm.Print_Area" localSheetId="5">'REPARO 4 - FORRO'!$A$1:$G$13</definedName>
    <definedName name="_xlnm.Print_Area" localSheetId="6">'REPARO 5-PILAR TRIANGULAR'!$A$1:$G$17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7" l="1"/>
  <c r="E15" i="7" s="1"/>
  <c r="D10" i="6"/>
  <c r="H22" i="7"/>
  <c r="G19" i="7"/>
  <c r="G6" i="7"/>
  <c r="G15" i="7" l="1"/>
  <c r="G40" i="2" l="1"/>
  <c r="H40" i="2" s="1"/>
  <c r="H37" i="2"/>
  <c r="G37" i="2"/>
  <c r="G31" i="2"/>
  <c r="H31" i="2" s="1"/>
  <c r="G24" i="2"/>
  <c r="H24" i="2" s="1"/>
  <c r="G23" i="2"/>
  <c r="H23" i="2" s="1"/>
  <c r="G22" i="2"/>
  <c r="H22" i="2" s="1"/>
  <c r="G38" i="1"/>
  <c r="F38" i="1"/>
  <c r="F10" i="5"/>
  <c r="G10" i="5" s="1"/>
  <c r="G9" i="5"/>
  <c r="G12" i="5" s="1"/>
  <c r="G1" i="5" s="1"/>
  <c r="D9" i="6" s="1"/>
  <c r="C14" i="7" s="1"/>
  <c r="F9" i="5"/>
  <c r="F16" i="4"/>
  <c r="G16" i="4" s="1"/>
  <c r="G20" i="4" s="1"/>
  <c r="G1" i="4" s="1"/>
  <c r="D8" i="6" s="1"/>
  <c r="C13" i="7" s="1"/>
  <c r="F15" i="4"/>
  <c r="G15" i="4" s="1"/>
  <c r="G14" i="4"/>
  <c r="F14" i="4"/>
  <c r="G13" i="4"/>
  <c r="F13" i="4"/>
  <c r="F12" i="4"/>
  <c r="G12" i="4" s="1"/>
  <c r="F13" i="3"/>
  <c r="G13" i="3" s="1"/>
  <c r="F12" i="3"/>
  <c r="G12" i="3" s="1"/>
  <c r="F10" i="3"/>
  <c r="G10" i="3" s="1"/>
  <c r="F11" i="3"/>
  <c r="G11" i="3" s="1"/>
  <c r="F9" i="3"/>
  <c r="G9" i="3" s="1"/>
  <c r="H39" i="2"/>
  <c r="G39" i="2"/>
  <c r="H34" i="2"/>
  <c r="G34" i="2"/>
  <c r="G27" i="2"/>
  <c r="H27" i="2" s="1"/>
  <c r="G15" i="2"/>
  <c r="H15" i="2" s="1"/>
  <c r="G13" i="2"/>
  <c r="H13" i="2" s="1"/>
  <c r="D36" i="2"/>
  <c r="G36" i="2" s="1"/>
  <c r="H36" i="2" s="1"/>
  <c r="D35" i="2"/>
  <c r="G35" i="2" s="1"/>
  <c r="H35" i="2" s="1"/>
  <c r="D33" i="2"/>
  <c r="G33" i="2" s="1"/>
  <c r="H33" i="2" s="1"/>
  <c r="G14" i="2"/>
  <c r="H14" i="2" s="1"/>
  <c r="F34" i="1"/>
  <c r="G34" i="1" s="1"/>
  <c r="F26" i="1"/>
  <c r="G26" i="1" s="1"/>
  <c r="F21" i="1"/>
  <c r="G21" i="1" s="1"/>
  <c r="F20" i="1"/>
  <c r="G20" i="1" s="1"/>
  <c r="F19" i="1"/>
  <c r="G19" i="1" s="1"/>
  <c r="F18" i="1"/>
  <c r="G18" i="1" s="1"/>
  <c r="F17" i="1"/>
  <c r="G17" i="1" s="1"/>
  <c r="F29" i="1"/>
  <c r="G29" i="1" s="1"/>
  <c r="F30" i="1"/>
  <c r="G30" i="1" s="1"/>
  <c r="F33" i="1"/>
  <c r="G33" i="1" s="1"/>
  <c r="E14" i="7" l="1"/>
  <c r="G14" i="7"/>
  <c r="E13" i="7"/>
  <c r="G13" i="7"/>
  <c r="H1" i="2"/>
  <c r="D6" i="6" s="1"/>
  <c r="G39" i="1"/>
  <c r="H1" i="1"/>
  <c r="G1" i="1"/>
  <c r="D7" i="6" s="1"/>
  <c r="C12" i="7" s="1"/>
  <c r="H42" i="2"/>
  <c r="H41" i="2"/>
  <c r="G15" i="3"/>
  <c r="G1" i="3" s="1"/>
  <c r="G12" i="7" l="1"/>
  <c r="E12" i="7"/>
  <c r="C11" i="7"/>
  <c r="D11" i="6"/>
  <c r="G11" i="7" l="1"/>
  <c r="G20" i="7" s="1"/>
  <c r="E11" i="7"/>
  <c r="E20" i="7" s="1"/>
  <c r="C20" i="7"/>
  <c r="C24" i="7" l="1"/>
  <c r="G7" i="7"/>
  <c r="E21" i="7"/>
  <c r="E23" i="7" s="1"/>
  <c r="E22" i="7"/>
  <c r="G22" i="7" s="1"/>
  <c r="G21" i="7"/>
  <c r="G23" i="7" l="1"/>
</calcChain>
</file>

<file path=xl/sharedStrings.xml><?xml version="1.0" encoding="utf-8"?>
<sst xmlns="http://schemas.openxmlformats.org/spreadsheetml/2006/main" count="309" uniqueCount="184">
  <si>
    <t>cimento</t>
  </si>
  <si>
    <t>areia</t>
  </si>
  <si>
    <t>sc</t>
  </si>
  <si>
    <t>m³</t>
  </si>
  <si>
    <t>Ferro 10,0mm</t>
  </si>
  <si>
    <t>Pilar 30x30cm - altura 2,30m - 6 ferro 10,0</t>
  </si>
  <si>
    <t>m</t>
  </si>
  <si>
    <t>Ferro 5,0mm</t>
  </si>
  <si>
    <t>arame recozido n.018</t>
  </si>
  <si>
    <t>kg</t>
  </si>
  <si>
    <t>Tábua de 30cm de 3,0m cada</t>
  </si>
  <si>
    <t>isopor de 2,0cm - chapa (0,5 x 1,0)m</t>
  </si>
  <si>
    <t>pç</t>
  </si>
  <si>
    <t>m²</t>
  </si>
  <si>
    <t>1. na platibanda (telhado), área de aproximadamente 2m de comprimento por 1,50m de altura, nas duas faces</t>
  </si>
  <si>
    <t>2. nas juntas de dilatação, aproximadamente 3,0m²</t>
  </si>
  <si>
    <t>tábua de 15 cm , aplainada e abaulada em um lado</t>
  </si>
  <si>
    <t>tábua de 15 cm , aplainada e abaulada nos dois lados</t>
  </si>
  <si>
    <t>Acabamento nas juntas de dilatação (ver folhas 5 e 6)</t>
  </si>
  <si>
    <t>PILAR AUXILIAR (ver folhas 1, 2 ,3 e 4)</t>
  </si>
  <si>
    <t>pedra britada</t>
  </si>
  <si>
    <t>LOCAL: CCS - RAMPA DE ACESSO À BIBLIOTECA E SALA DE ANATOMIA, ANEXO À CANTINA</t>
  </si>
  <si>
    <t>QDE.</t>
  </si>
  <si>
    <t>UNID.</t>
  </si>
  <si>
    <t>R$/un.</t>
  </si>
  <si>
    <t>R$-Total</t>
  </si>
  <si>
    <t>armação</t>
  </si>
  <si>
    <t>ARMAÇÃO</t>
  </si>
  <si>
    <t>formas</t>
  </si>
  <si>
    <t>concreto</t>
  </si>
  <si>
    <t>chapisco/emboço</t>
  </si>
  <si>
    <t>isopor</t>
  </si>
  <si>
    <t>COMPOSIÇÃO</t>
  </si>
  <si>
    <t>1.1</t>
  </si>
  <si>
    <t>1.2</t>
  </si>
  <si>
    <t>1.3</t>
  </si>
  <si>
    <t>1.4</t>
  </si>
  <si>
    <t>1.5</t>
  </si>
  <si>
    <t>2.1</t>
  </si>
  <si>
    <t>Parede - LÁTEX DUAS DEMÃOS</t>
  </si>
  <si>
    <t>Piso/Cantoneiras(rampa) - PINTURA DE PISO(VERNIZ POLIURETANO)/CANTONEIRAS (VERNIZ)</t>
  </si>
  <si>
    <t xml:space="preserve">ORÇAMENTO </t>
  </si>
  <si>
    <t>3.1</t>
  </si>
  <si>
    <t>3.2</t>
  </si>
  <si>
    <t>4.1</t>
  </si>
  <si>
    <t>4.2</t>
  </si>
  <si>
    <t>S/BDI</t>
  </si>
  <si>
    <t>C/BDI</t>
  </si>
  <si>
    <t>BDI =</t>
  </si>
  <si>
    <t>REPARO Nº 1</t>
  </si>
  <si>
    <t>TOTAL=</t>
  </si>
  <si>
    <t>REPARO Nº 2</t>
  </si>
  <si>
    <t>LOCAL: CCS - CLINICA DE FISIOTERAPIA</t>
  </si>
  <si>
    <t>SERVIÇO</t>
  </si>
  <si>
    <t>REFORÇO ESTRUTURAL</t>
  </si>
  <si>
    <t>chapisco/emboço c/ grampeamento, nas trincas de alvenaria</t>
  </si>
  <si>
    <t>Descrição: Remoção e colocação de piso na faixa de (4x15)m</t>
  </si>
  <si>
    <t>PISO - (ÁREA DOS FUNDOS DA CLÍNICA)</t>
  </si>
  <si>
    <t>Demolição (remoção) do piso existente</t>
  </si>
  <si>
    <t>Reaterro compactado</t>
  </si>
  <si>
    <t>Piso cerâmico</t>
  </si>
  <si>
    <t>Contrapiso</t>
  </si>
  <si>
    <t>REPARO Nº 3</t>
  </si>
  <si>
    <t>LOCAL: CCS - SALAS DE AULA</t>
  </si>
  <si>
    <t>Descrição: REPARO EM COBRIMENTO DOS PILARES DE CONCRETO ARMADO</t>
  </si>
  <si>
    <t>RECOBRIMENTO ESTRUTURAL</t>
  </si>
  <si>
    <t>Descrição dos procedimentos e custos para cada pilar</t>
  </si>
  <si>
    <t>Remoção manual de concreto solto e limpeza</t>
  </si>
  <si>
    <t>Armação (malha de ferro envolvente)</t>
  </si>
  <si>
    <t>Forma em chapa plastificada</t>
  </si>
  <si>
    <t>Concreto</t>
  </si>
  <si>
    <t>Total para reparo de um pilar</t>
  </si>
  <si>
    <t>TOTAL DE PILARES = 6</t>
  </si>
  <si>
    <t>REPARO Nº 4</t>
  </si>
  <si>
    <t>LOCAL: CCS - BIBLIOTECA / RAMPA</t>
  </si>
  <si>
    <t>TROCA DE TELHA</t>
  </si>
  <si>
    <t>Descrição: SUBSTITUIÇÃO DE TELHAS, DE AMIANTO POR TELHA DE AÇO</t>
  </si>
  <si>
    <t>Remoção de Telhas , calhas e rufos</t>
  </si>
  <si>
    <t>94216 TELHAMENTO COM TELHA METÁLICA TERMOACÚSTICA E = 30 MM, [aço/eps/aço] COM ATÉ 2 ÁGUAS M2 AS 123,42</t>
  </si>
  <si>
    <t>cumeeira metálica trapezoidal</t>
  </si>
  <si>
    <t>rufo/contrarufo em chapa galvanizada</t>
  </si>
  <si>
    <t xml:space="preserve">TOTAL = </t>
  </si>
  <si>
    <t>Descrição: SUBSTITUIÇÃO DE FORRO</t>
  </si>
  <si>
    <t>SUBSTITUIÇÃO DO FORRO PVC</t>
  </si>
  <si>
    <t>Remoção de Forro</t>
  </si>
  <si>
    <t>Instalação de Forro de PVC, com reaproveitamento da estrutura</t>
  </si>
  <si>
    <t>SERVIÇOS</t>
  </si>
  <si>
    <t>ÍTEM</t>
  </si>
  <si>
    <t>REPARO Nº 5</t>
  </si>
  <si>
    <t>Reparo na rampa</t>
  </si>
  <si>
    <t>R$ C/BDI</t>
  </si>
  <si>
    <t xml:space="preserve">Reparos nos pilares externos </t>
  </si>
  <si>
    <t>Reparo no piso e parede da clínica</t>
  </si>
  <si>
    <t>Troca de telha da biblioteca</t>
  </si>
  <si>
    <t>Troca do forro da biblioteca</t>
  </si>
  <si>
    <t xml:space="preserve">Total = </t>
  </si>
  <si>
    <t>UENP - CCS</t>
  </si>
  <si>
    <t>Reparos nos rebocos soltos e trincas de dilatação</t>
  </si>
  <si>
    <t>Repintura da rampa (parede , piso e cantoneiras)</t>
  </si>
  <si>
    <t>Descrição sucinta dos serviços</t>
  </si>
  <si>
    <t>PISO E PAREDE DA CLINICA</t>
  </si>
  <si>
    <t>1 - Reforço estrutural com brocas e sapata de concreto armado</t>
  </si>
  <si>
    <t xml:space="preserve">1 -Acrescentar um pilar de apoio no piso superior, ligando a viga da cobertura que se encontra solta. </t>
  </si>
  <si>
    <t>2 -Nas trincas aparentes, remover reboco solto e requadrar  com massa de emboço</t>
  </si>
  <si>
    <t>3 -Fixar cantoneiras nas juntas de dilatação</t>
  </si>
  <si>
    <t>2 - fazer reparos nas fissuras das paredes com massa de emboço</t>
  </si>
  <si>
    <t>3 - Remover piso cerâmico, aterrar e colocar piso cerâmico novo</t>
  </si>
  <si>
    <t>4 - Pintar paredes  e teto no entorno da área reformada</t>
  </si>
  <si>
    <t>PILAR EXTERNO DO BLOCO DE SALA DE AULAS</t>
  </si>
  <si>
    <t>1 - Remover concreto degradado na base do pilar</t>
  </si>
  <si>
    <t xml:space="preserve">2 - Acrescentar armaduras (cintamento) </t>
  </si>
  <si>
    <t>3 - Concretar (capa de concreto) na região afetada.</t>
  </si>
  <si>
    <t>4 - Pintar todo pilar , com tinta e cor semelhate ao existente</t>
  </si>
  <si>
    <t>Acabamento final, limpeza e pintura</t>
  </si>
  <si>
    <t>TELHADO DA BIBLIOTECA E RAMPA</t>
  </si>
  <si>
    <t>1 - Remover telha de fibro cimento e exaustores metálicos</t>
  </si>
  <si>
    <t>2 - Colocar telha, em aço, tipo aço/EPS/aço, termoacústico</t>
  </si>
  <si>
    <t xml:space="preserve">3 - Trocar calhas e rufos </t>
  </si>
  <si>
    <t>obs: manter o dispositivo de aquecedor solar; remover o exaustor de chapa metálica.</t>
  </si>
  <si>
    <t>FORRO DA BIBLIOTECA E RAMPA</t>
  </si>
  <si>
    <t>1 - Remover forro de PVC</t>
  </si>
  <si>
    <t>2 - Instalar forro de PVC (novo) com reaproveitamento da estrutura do forro existente</t>
  </si>
  <si>
    <t>3 - Reinstalar luminárias existentes.</t>
  </si>
  <si>
    <t>1.6</t>
  </si>
  <si>
    <t>calha em chapa galvanizada</t>
  </si>
  <si>
    <t>Revisão e reparos ou vedações  no telhado da Anatomia</t>
  </si>
  <si>
    <t xml:space="preserve">JANELA </t>
  </si>
  <si>
    <t>Instalação de janela no patamar superior da rampa [3,0x2,0]m</t>
  </si>
  <si>
    <t>4 - Instalar janela no patamar superio da rampa, esquadria de ferro, tipo correr, vidro comum 6mm</t>
  </si>
  <si>
    <t>5 -Pintura: tinta látex duas demãos nas paredes</t>
  </si>
  <si>
    <t>6.1 -Pintura: tinta verniz duas demãos nas cantoneiras</t>
  </si>
  <si>
    <t>6.2 - Pintura: tinta fundo antiferrugem + tinta esmalte na sesquadiras metálicas</t>
  </si>
  <si>
    <t>6.3 -Pintura: tinta para piso duas demãos no piso da rampa</t>
  </si>
  <si>
    <t xml:space="preserve">94563 JANELA DE AÇO DE CORRER, 6 FOLHAS, FIXAÇÃO COM ARGAMASSA, COM VIDROS 6mm, PINTURA ESMALTE BRANCO </t>
  </si>
  <si>
    <t>5.1</t>
  </si>
  <si>
    <t>Descrição: Reforço e reparo na parede dos fundos, (externa), (meio das clinicas, vista interna)</t>
  </si>
  <si>
    <t>3.3</t>
  </si>
  <si>
    <t>3.4</t>
  </si>
  <si>
    <t>REPINTURA DE PAREDE E TETO NA ÁREA DAS CLÍNICAS</t>
  </si>
  <si>
    <t>BROCA / SAPATA / PILAR</t>
  </si>
  <si>
    <t xml:space="preserve"> 2 BROCAs  D=25, 3m cada , Armação: 3 ɸ 8,0 mm estribo 5,0mm cada 15cm</t>
  </si>
  <si>
    <r>
      <t xml:space="preserve">1 SAPATA de (1,0x1,20x0,30)M - Armação: gaiola </t>
    </r>
    <r>
      <rPr>
        <sz val="11"/>
        <color theme="1"/>
        <rFont val="Calibri"/>
        <family val="2"/>
      </rPr>
      <t>ɸ 8,0</t>
    </r>
  </si>
  <si>
    <t>1 PILAR de 15X30cm - Armação:   4 ɸ 10 , Estrubo 5,0mm cada 15 cm</t>
  </si>
  <si>
    <t>Acabamento e reparos em alvenaria, com chapisco, e  emboço único</t>
  </si>
  <si>
    <t>box</t>
  </si>
  <si>
    <t>Remoção das divisórias  e equipamentos móveis das clínicas</t>
  </si>
  <si>
    <t>Reinstalação das divisórias e equipamentos móveis das clínicas</t>
  </si>
  <si>
    <t>3.5</t>
  </si>
  <si>
    <t>3.6</t>
  </si>
  <si>
    <t>3.7</t>
  </si>
  <si>
    <t>LIMPEZA GERAL E REINSTALAÇÃO DOS EQUIPAMENTOS E MÓVEIS</t>
  </si>
  <si>
    <t>Descrição: Reforço estrutural  e reparo na parede lateral, e dos fundos.</t>
  </si>
  <si>
    <t>Universidade Estadual do Norte do Paraná - UENP</t>
  </si>
  <si>
    <t xml:space="preserve">                                      Decreto Estadual n.º3909, Publicado no Diario Oficial do Estado do     Paraná em 01/12/08</t>
  </si>
  <si>
    <t>CRONOGRAMA FÍSICO-FINANCEIRO</t>
  </si>
  <si>
    <t>OBRA</t>
  </si>
  <si>
    <t>DATA:</t>
  </si>
  <si>
    <t>LOCAL</t>
  </si>
  <si>
    <t xml:space="preserve">VALOR DA OBRA: </t>
  </si>
  <si>
    <t>CAMPUS:</t>
  </si>
  <si>
    <t>ITEM</t>
  </si>
  <si>
    <t>DESCRIÇÃO DOS SERVIÇOS</t>
  </si>
  <si>
    <t>VALOR DOS SERVIÇOS</t>
  </si>
  <si>
    <t>SERVIÇOS A EXECUTAR</t>
  </si>
  <si>
    <t>1.º MÊS</t>
  </si>
  <si>
    <t>2.º MÊS</t>
  </si>
  <si>
    <t>TOTAL SIMPLES EM R$</t>
  </si>
  <si>
    <t>TOTAL ACUMULADO EM %</t>
  </si>
  <si>
    <t>TOTAL ACUMULADO EM R$</t>
  </si>
  <si>
    <t xml:space="preserve">Valor Total = </t>
  </si>
  <si>
    <t xml:space="preserve">Prazo de execução = </t>
  </si>
  <si>
    <t>2 meses</t>
  </si>
  <si>
    <t xml:space="preserve">TOTAL COM ARREDONDAMENTO = </t>
  </si>
  <si>
    <t>REPARO Nº2- Reparo na RAMPA</t>
  </si>
  <si>
    <t>REPARO Nº1 - Reparos no Piso e Paredes da CLÍNICA</t>
  </si>
  <si>
    <t>REPARO Nº3 - Troca do TELHADO</t>
  </si>
  <si>
    <t>REPARO Nº4 - Troca do FORRO</t>
  </si>
  <si>
    <t>REPARO Nº5 - Reparo nos PILARES EXTERNOS</t>
  </si>
  <si>
    <t>TOTAL SIMPLES  EM %</t>
  </si>
  <si>
    <t>Eng. Resp. Técnico</t>
  </si>
  <si>
    <t xml:space="preserve">RAPAROS GERAIS </t>
  </si>
  <si>
    <t>CCS - Clínica/ rampa / pilar externo</t>
  </si>
  <si>
    <t>CCS</t>
  </si>
  <si>
    <t xml:space="preserve">                         CCS - Campus Jacarezinho  - CNPJ 08.885.100/0002-35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</si>
</sst>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0.0%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5"/>
      <color indexed="8"/>
      <name val="UniversalBlack"/>
      <family val="2"/>
    </font>
    <font>
      <sz val="12"/>
      <name val="Calibri"/>
      <family val="2"/>
      <scheme val="minor"/>
    </font>
    <font>
      <b/>
      <sz val="13"/>
      <color indexed="8"/>
      <name val="Times New Roman"/>
      <family val="1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i/>
      <sz val="10.4"/>
      <name val="Arial"/>
      <family val="2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Border="1"/>
    <xf numFmtId="43" fontId="0" fillId="0" borderId="0" xfId="1" applyFont="1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horizontal="left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43" fontId="0" fillId="0" borderId="6" xfId="0" applyNumberFormat="1" applyBorder="1"/>
    <xf numFmtId="0" fontId="0" fillId="0" borderId="7" xfId="0" applyBorder="1"/>
    <xf numFmtId="0" fontId="0" fillId="0" borderId="8" xfId="0" applyBorder="1"/>
    <xf numFmtId="43" fontId="0" fillId="0" borderId="9" xfId="0" applyNumberForma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2" xfId="0" applyBorder="1" applyAlignment="1"/>
    <xf numFmtId="43" fontId="0" fillId="0" borderId="3" xfId="1" applyFont="1" applyBorder="1"/>
    <xf numFmtId="0" fontId="0" fillId="0" borderId="5" xfId="0" applyBorder="1" applyAlignment="1">
      <alignment wrapText="1"/>
    </xf>
    <xf numFmtId="9" fontId="0" fillId="0" borderId="6" xfId="2" applyFont="1" applyBorder="1"/>
    <xf numFmtId="0" fontId="0" fillId="0" borderId="5" xfId="0" applyBorder="1" applyAlignment="1">
      <alignment horizontal="center" wrapText="1"/>
    </xf>
    <xf numFmtId="43" fontId="0" fillId="0" borderId="5" xfId="1" applyFont="1" applyBorder="1"/>
    <xf numFmtId="0" fontId="1" fillId="0" borderId="5" xfId="0" applyFont="1" applyBorder="1" applyAlignment="1">
      <alignment horizontal="center" vertical="center"/>
    </xf>
    <xf numFmtId="43" fontId="0" fillId="0" borderId="6" xfId="1" applyFont="1" applyBorder="1"/>
    <xf numFmtId="43" fontId="0" fillId="0" borderId="5" xfId="1" applyFont="1" applyFill="1" applyBorder="1"/>
    <xf numFmtId="0" fontId="0" fillId="0" borderId="6" xfId="0" applyFill="1" applyBorder="1"/>
    <xf numFmtId="0" fontId="0" fillId="0" borderId="5" xfId="0" applyFill="1" applyBorder="1"/>
    <xf numFmtId="0" fontId="0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5" xfId="0" applyFill="1" applyBorder="1" applyAlignment="1">
      <alignment wrapText="1"/>
    </xf>
    <xf numFmtId="43" fontId="0" fillId="0" borderId="8" xfId="1" applyFont="1" applyBorder="1"/>
    <xf numFmtId="0" fontId="0" fillId="0" borderId="5" xfId="0" applyBorder="1" applyAlignment="1">
      <alignment horizontal="left" vertical="center" wrapText="1"/>
    </xf>
    <xf numFmtId="0" fontId="0" fillId="0" borderId="9" xfId="0" applyBorder="1"/>
    <xf numFmtId="43" fontId="0" fillId="0" borderId="2" xfId="1" applyFont="1" applyBorder="1" applyAlignment="1"/>
    <xf numFmtId="43" fontId="0" fillId="0" borderId="5" xfId="1" applyFont="1" applyBorder="1" applyAlignment="1">
      <alignment horizontal="left" vertical="center" wrapText="1"/>
    </xf>
    <xf numFmtId="43" fontId="0" fillId="0" borderId="5" xfId="1" applyFont="1" applyBorder="1" applyAlignment="1">
      <alignment wrapText="1"/>
    </xf>
    <xf numFmtId="43" fontId="0" fillId="0" borderId="6" xfId="1" applyFont="1" applyFill="1" applyBorder="1"/>
    <xf numFmtId="43" fontId="0" fillId="0" borderId="9" xfId="1" applyFont="1" applyBorder="1"/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center" wrapText="1"/>
    </xf>
    <xf numFmtId="0" fontId="0" fillId="0" borderId="0" xfId="0" applyFill="1" applyBorder="1"/>
    <xf numFmtId="43" fontId="0" fillId="0" borderId="0" xfId="0" applyNumberFormat="1" applyBorder="1"/>
    <xf numFmtId="0" fontId="0" fillId="0" borderId="13" xfId="0" applyFill="1" applyBorder="1"/>
    <xf numFmtId="0" fontId="4" fillId="0" borderId="14" xfId="0" applyFont="1" applyFill="1" applyBorder="1"/>
    <xf numFmtId="0" fontId="6" fillId="0" borderId="17" xfId="0" applyFont="1" applyFill="1" applyBorder="1"/>
    <xf numFmtId="0" fontId="0" fillId="0" borderId="17" xfId="0" applyFill="1" applyBorder="1"/>
    <xf numFmtId="0" fontId="0" fillId="0" borderId="19" xfId="0" applyFill="1" applyBorder="1"/>
    <xf numFmtId="0" fontId="9" fillId="0" borderId="20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0" fillId="0" borderId="18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164" fontId="8" fillId="0" borderId="4" xfId="0" applyNumberFormat="1" applyFont="1" applyFill="1" applyBorder="1"/>
    <xf numFmtId="165" fontId="8" fillId="0" borderId="6" xfId="0" applyNumberFormat="1" applyFont="1" applyFill="1" applyBorder="1"/>
    <xf numFmtId="43" fontId="10" fillId="0" borderId="35" xfId="1" applyFont="1" applyFill="1" applyBorder="1"/>
    <xf numFmtId="165" fontId="8" fillId="0" borderId="36" xfId="0" applyNumberFormat="1" applyFont="1" applyFill="1" applyBorder="1"/>
    <xf numFmtId="43" fontId="10" fillId="0" borderId="5" xfId="1" applyFont="1" applyFill="1" applyBorder="1"/>
    <xf numFmtId="165" fontId="8" fillId="0" borderId="5" xfId="0" applyNumberFormat="1" applyFont="1" applyFill="1" applyBorder="1"/>
    <xf numFmtId="43" fontId="10" fillId="0" borderId="6" xfId="1" applyFont="1" applyFill="1" applyBorder="1"/>
    <xf numFmtId="0" fontId="0" fillId="0" borderId="10" xfId="0" applyBorder="1" applyAlignment="1">
      <alignment wrapText="1"/>
    </xf>
    <xf numFmtId="0" fontId="8" fillId="0" borderId="7" xfId="0" applyFont="1" applyFill="1" applyBorder="1" applyAlignment="1">
      <alignment horizontal="center"/>
    </xf>
    <xf numFmtId="0" fontId="0" fillId="0" borderId="30" xfId="0" applyBorder="1" applyAlignment="1">
      <alignment wrapText="1"/>
    </xf>
    <xf numFmtId="164" fontId="8" fillId="0" borderId="7" xfId="0" applyNumberFormat="1" applyFont="1" applyFill="1" applyBorder="1"/>
    <xf numFmtId="165" fontId="8" fillId="0" borderId="9" xfId="0" applyNumberFormat="1" applyFont="1" applyFill="1" applyBorder="1"/>
    <xf numFmtId="43" fontId="10" fillId="0" borderId="31" xfId="1" applyFont="1" applyFill="1" applyBorder="1"/>
    <xf numFmtId="165" fontId="8" fillId="0" borderId="37" xfId="0" applyNumberFormat="1" applyFont="1" applyFill="1" applyBorder="1"/>
    <xf numFmtId="43" fontId="10" fillId="0" borderId="8" xfId="1" applyFont="1" applyFill="1" applyBorder="1"/>
    <xf numFmtId="165" fontId="8" fillId="0" borderId="8" xfId="0" applyNumberFormat="1" applyFont="1" applyFill="1" applyBorder="1"/>
    <xf numFmtId="43" fontId="10" fillId="0" borderId="9" xfId="1" applyFont="1" applyFill="1" applyBorder="1"/>
    <xf numFmtId="0" fontId="8" fillId="0" borderId="23" xfId="0" applyFont="1" applyFill="1" applyBorder="1" applyAlignment="1">
      <alignment horizontal="center"/>
    </xf>
    <xf numFmtId="0" fontId="0" fillId="0" borderId="24" xfId="0" applyBorder="1" applyAlignment="1">
      <alignment wrapText="1"/>
    </xf>
    <xf numFmtId="164" fontId="8" fillId="0" borderId="24" xfId="0" applyNumberFormat="1" applyFont="1" applyFill="1" applyBorder="1"/>
    <xf numFmtId="165" fontId="8" fillId="0" borderId="24" xfId="0" applyNumberFormat="1" applyFont="1" applyFill="1" applyBorder="1"/>
    <xf numFmtId="43" fontId="10" fillId="0" borderId="24" xfId="1" applyFont="1" applyFill="1" applyBorder="1"/>
    <xf numFmtId="43" fontId="10" fillId="0" borderId="25" xfId="1" applyFont="1" applyFill="1" applyBorder="1"/>
    <xf numFmtId="0" fontId="8" fillId="0" borderId="13" xfId="0" applyFont="1" applyFill="1" applyBorder="1" applyAlignment="1">
      <alignment horizontal="center"/>
    </xf>
    <xf numFmtId="0" fontId="0" fillId="0" borderId="38" xfId="0" applyBorder="1" applyAlignment="1">
      <alignment wrapText="1"/>
    </xf>
    <xf numFmtId="164" fontId="8" fillId="0" borderId="38" xfId="0" applyNumberFormat="1" applyFont="1" applyFill="1" applyBorder="1"/>
    <xf numFmtId="165" fontId="8" fillId="0" borderId="38" xfId="0" applyNumberFormat="1" applyFont="1" applyFill="1" applyBorder="1"/>
    <xf numFmtId="43" fontId="10" fillId="0" borderId="38" xfId="1" applyFont="1" applyFill="1" applyBorder="1"/>
    <xf numFmtId="43" fontId="10" fillId="0" borderId="39" xfId="1" applyFont="1" applyFill="1" applyBorder="1"/>
    <xf numFmtId="165" fontId="8" fillId="0" borderId="40" xfId="0" applyNumberFormat="1" applyFont="1" applyFill="1" applyBorder="1"/>
    <xf numFmtId="165" fontId="8" fillId="0" borderId="41" xfId="0" applyNumberFormat="1" applyFont="1" applyFill="1" applyBorder="1"/>
    <xf numFmtId="0" fontId="8" fillId="0" borderId="32" xfId="0" applyFont="1" applyFill="1" applyBorder="1" applyAlignment="1">
      <alignment horizontal="center"/>
    </xf>
    <xf numFmtId="0" fontId="8" fillId="0" borderId="42" xfId="0" applyFont="1" applyFill="1" applyBorder="1" applyAlignment="1">
      <alignment horizontal="right"/>
    </xf>
    <xf numFmtId="164" fontId="10" fillId="0" borderId="42" xfId="0" applyNumberFormat="1" applyFont="1" applyFill="1" applyBorder="1"/>
    <xf numFmtId="43" fontId="10" fillId="0" borderId="42" xfId="1" applyFont="1" applyFill="1" applyBorder="1"/>
    <xf numFmtId="43" fontId="10" fillId="0" borderId="43" xfId="1" applyFont="1" applyFill="1" applyBorder="1"/>
    <xf numFmtId="43" fontId="10" fillId="0" borderId="44" xfId="1" applyFont="1" applyFill="1" applyBorder="1"/>
    <xf numFmtId="43" fontId="10" fillId="0" borderId="33" xfId="1" applyFont="1" applyFill="1" applyBorder="1"/>
    <xf numFmtId="0" fontId="0" fillId="0" borderId="32" xfId="0" applyBorder="1"/>
    <xf numFmtId="4" fontId="8" fillId="0" borderId="42" xfId="0" applyNumberFormat="1" applyFont="1" applyFill="1" applyBorder="1"/>
    <xf numFmtId="9" fontId="8" fillId="0" borderId="42" xfId="2" applyFont="1" applyFill="1" applyBorder="1"/>
    <xf numFmtId="9" fontId="8" fillId="0" borderId="44" xfId="2" applyFont="1" applyFill="1" applyBorder="1"/>
    <xf numFmtId="4" fontId="8" fillId="0" borderId="33" xfId="0" applyNumberFormat="1" applyFont="1" applyFill="1" applyBorder="1"/>
    <xf numFmtId="0" fontId="8" fillId="0" borderId="42" xfId="0" applyFont="1" applyFill="1" applyBorder="1"/>
    <xf numFmtId="43" fontId="8" fillId="0" borderId="42" xfId="1" applyFont="1" applyFill="1" applyBorder="1"/>
    <xf numFmtId="43" fontId="8" fillId="0" borderId="44" xfId="1" applyFont="1" applyFill="1" applyBorder="1"/>
    <xf numFmtId="4" fontId="8" fillId="0" borderId="44" xfId="0" applyNumberFormat="1" applyFont="1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43" fontId="8" fillId="0" borderId="1" xfId="0" applyNumberFormat="1" applyFont="1" applyFill="1" applyBorder="1" applyAlignment="1">
      <alignment horizontal="center" wrapText="1"/>
    </xf>
    <xf numFmtId="0" fontId="10" fillId="0" borderId="26" xfId="0" applyFont="1" applyFill="1" applyBorder="1" applyAlignment="1">
      <alignment horizontal="left" vertical="center"/>
    </xf>
    <xf numFmtId="9" fontId="8" fillId="0" borderId="43" xfId="2" applyFont="1" applyFill="1" applyBorder="1"/>
    <xf numFmtId="0" fontId="0" fillId="0" borderId="17" xfId="0" applyBorder="1"/>
    <xf numFmtId="0" fontId="0" fillId="0" borderId="18" xfId="0" applyBorder="1"/>
    <xf numFmtId="0" fontId="0" fillId="0" borderId="14" xfId="0" applyFont="1" applyFill="1" applyBorder="1"/>
    <xf numFmtId="0" fontId="8" fillId="0" borderId="15" xfId="0" applyFont="1" applyFill="1" applyBorder="1" applyAlignment="1">
      <alignment horizontal="right"/>
    </xf>
    <xf numFmtId="164" fontId="0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16" xfId="0" applyFont="1" applyFill="1" applyBorder="1"/>
    <xf numFmtId="0" fontId="0" fillId="0" borderId="23" xfId="0" applyBorder="1"/>
    <xf numFmtId="0" fontId="8" fillId="0" borderId="24" xfId="0" applyFont="1" applyFill="1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24" xfId="0" applyBorder="1"/>
    <xf numFmtId="43" fontId="0" fillId="0" borderId="24" xfId="1" applyFont="1" applyBorder="1"/>
    <xf numFmtId="0" fontId="0" fillId="0" borderId="25" xfId="0" applyBorder="1"/>
    <xf numFmtId="0" fontId="8" fillId="0" borderId="23" xfId="0" applyFont="1" applyFill="1" applyBorder="1" applyAlignment="1">
      <alignment horizontal="right"/>
    </xf>
    <xf numFmtId="0" fontId="8" fillId="0" borderId="44" xfId="0" applyFont="1" applyFill="1" applyBorder="1" applyAlignment="1">
      <alignment horizontal="right"/>
    </xf>
    <xf numFmtId="0" fontId="10" fillId="0" borderId="22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right" vertical="center"/>
    </xf>
    <xf numFmtId="0" fontId="8" fillId="0" borderId="24" xfId="0" applyFont="1" applyFill="1" applyBorder="1" applyAlignment="1">
      <alignment horizontal="right" vertical="center"/>
    </xf>
    <xf numFmtId="0" fontId="8" fillId="0" borderId="25" xfId="0" applyFont="1" applyFill="1" applyBorder="1" applyAlignment="1">
      <alignment horizontal="right" vertic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5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wrapText="1"/>
    </xf>
    <xf numFmtId="0" fontId="8" fillId="0" borderId="31" xfId="0" applyFont="1" applyFill="1" applyBorder="1" applyAlignment="1">
      <alignment horizontal="center" wrapText="1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8" fillId="0" borderId="33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14" fontId="8" fillId="0" borderId="23" xfId="0" applyNumberFormat="1" applyFont="1" applyFill="1" applyBorder="1" applyAlignment="1">
      <alignment horizontal="center" vertical="center"/>
    </xf>
    <xf numFmtId="14" fontId="8" fillId="0" borderId="24" xfId="0" applyNumberFormat="1" applyFont="1" applyFill="1" applyBorder="1" applyAlignment="1">
      <alignment horizontal="center" vertical="center"/>
    </xf>
    <xf numFmtId="14" fontId="8" fillId="0" borderId="25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left" vertical="center" wrapText="1"/>
    </xf>
    <xf numFmtId="0" fontId="11" fillId="0" borderId="2" xfId="0" applyFont="1" applyBorder="1" applyAlignment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180975</xdr:rowOff>
    </xdr:from>
    <xdr:to>
      <xdr:col>1</xdr:col>
      <xdr:colOff>609600</xdr:colOff>
      <xdr:row>2</xdr:row>
      <xdr:rowOff>38100</xdr:rowOff>
    </xdr:to>
    <xdr:pic>
      <xdr:nvPicPr>
        <xdr:cNvPr id="2" name="Picture 1" descr="Universidade Estadual do Norte do Paraná | UEN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561975"/>
          <a:ext cx="1466850" cy="390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114301</xdr:colOff>
      <xdr:row>3</xdr:row>
      <xdr:rowOff>342901</xdr:rowOff>
    </xdr:from>
    <xdr:to>
      <xdr:col>1</xdr:col>
      <xdr:colOff>3314701</xdr:colOff>
      <xdr:row>7</xdr:row>
      <xdr:rowOff>57151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r="1761" b="11946"/>
        <a:stretch>
          <a:fillRect/>
        </a:stretch>
      </xdr:blipFill>
      <xdr:spPr bwMode="auto">
        <a:xfrm>
          <a:off x="723901" y="914401"/>
          <a:ext cx="32004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A13" workbookViewId="0">
      <selection activeCell="E31" sqref="E31"/>
    </sheetView>
  </sheetViews>
  <sheetFormatPr defaultRowHeight="15"/>
  <cols>
    <col min="2" max="2" width="46.85546875" customWidth="1"/>
    <col min="3" max="3" width="16.42578125" customWidth="1"/>
    <col min="5" max="5" width="12" customWidth="1"/>
    <col min="7" max="7" width="11.5703125" bestFit="1" customWidth="1"/>
  </cols>
  <sheetData>
    <row r="1" spans="1:9" ht="19.5">
      <c r="A1" s="46"/>
      <c r="B1" s="149" t="s">
        <v>152</v>
      </c>
      <c r="C1" s="149"/>
      <c r="D1" s="149"/>
      <c r="E1" s="149"/>
      <c r="F1" s="149"/>
      <c r="G1" s="149"/>
      <c r="H1" s="149"/>
      <c r="I1" s="150"/>
    </row>
    <row r="2" spans="1:9" ht="16.5">
      <c r="A2" s="47"/>
      <c r="B2" s="151" t="s">
        <v>153</v>
      </c>
      <c r="C2" s="151"/>
      <c r="D2" s="151"/>
      <c r="E2" s="151"/>
      <c r="F2" s="151"/>
      <c r="G2" s="151"/>
      <c r="H2" s="151"/>
      <c r="I2" s="152"/>
    </row>
    <row r="3" spans="1:9">
      <c r="A3" s="48"/>
      <c r="B3" s="153" t="s">
        <v>183</v>
      </c>
      <c r="C3" s="153"/>
      <c r="D3" s="153"/>
      <c r="E3" s="153"/>
      <c r="F3" s="153"/>
      <c r="G3" s="153"/>
      <c r="H3" s="153"/>
      <c r="I3" s="154"/>
    </row>
    <row r="4" spans="1:9">
      <c r="A4" s="49"/>
      <c r="B4" s="50"/>
      <c r="C4" s="50"/>
      <c r="D4" s="50"/>
      <c r="E4" s="50"/>
      <c r="F4" s="50"/>
      <c r="G4" s="50"/>
      <c r="H4" s="50"/>
      <c r="I4" s="51"/>
    </row>
    <row r="5" spans="1:9">
      <c r="A5" s="155" t="s">
        <v>154</v>
      </c>
      <c r="B5" s="155"/>
      <c r="C5" s="155"/>
      <c r="D5" s="155"/>
      <c r="E5" s="155"/>
      <c r="F5" s="155"/>
      <c r="G5" s="155"/>
      <c r="H5" s="155"/>
      <c r="I5" s="155"/>
    </row>
    <row r="6" spans="1:9">
      <c r="A6" s="52" t="s">
        <v>155</v>
      </c>
      <c r="B6" s="130" t="s">
        <v>180</v>
      </c>
      <c r="C6" s="130"/>
      <c r="D6" s="131" t="s">
        <v>156</v>
      </c>
      <c r="E6" s="132"/>
      <c r="F6" s="133"/>
      <c r="G6" s="156">
        <f ca="1">TODAY()</f>
        <v>43333</v>
      </c>
      <c r="H6" s="157"/>
      <c r="I6" s="158"/>
    </row>
    <row r="7" spans="1:9">
      <c r="A7" s="52" t="s">
        <v>157</v>
      </c>
      <c r="B7" s="130" t="s">
        <v>181</v>
      </c>
      <c r="C7" s="130"/>
      <c r="D7" s="131" t="s">
        <v>158</v>
      </c>
      <c r="E7" s="132"/>
      <c r="F7" s="133"/>
      <c r="G7" s="134">
        <f>C20</f>
        <v>149000.00399999999</v>
      </c>
      <c r="H7" s="135"/>
      <c r="I7" s="136"/>
    </row>
    <row r="8" spans="1:9">
      <c r="A8" s="53" t="s">
        <v>159</v>
      </c>
      <c r="B8" s="54" t="s">
        <v>182</v>
      </c>
      <c r="C8" s="55"/>
      <c r="D8" s="55"/>
      <c r="E8" s="55"/>
      <c r="F8" s="55"/>
      <c r="G8" s="55"/>
      <c r="H8" s="55"/>
      <c r="I8" s="56"/>
    </row>
    <row r="9" spans="1:9">
      <c r="A9" s="137" t="s">
        <v>160</v>
      </c>
      <c r="B9" s="139" t="s">
        <v>161</v>
      </c>
      <c r="C9" s="141" t="s">
        <v>162</v>
      </c>
      <c r="D9" s="143" t="s">
        <v>163</v>
      </c>
      <c r="E9" s="144"/>
      <c r="F9" s="145"/>
      <c r="G9" s="145"/>
      <c r="H9" s="145"/>
      <c r="I9" s="146"/>
    </row>
    <row r="10" spans="1:9">
      <c r="A10" s="138"/>
      <c r="B10" s="140"/>
      <c r="C10" s="142"/>
      <c r="D10" s="147" t="s">
        <v>164</v>
      </c>
      <c r="E10" s="148"/>
      <c r="F10" s="147" t="s">
        <v>165</v>
      </c>
      <c r="G10" s="148"/>
      <c r="H10" s="147"/>
      <c r="I10" s="148"/>
    </row>
    <row r="11" spans="1:9">
      <c r="A11" s="57">
        <v>1</v>
      </c>
      <c r="B11" s="113" t="s">
        <v>174</v>
      </c>
      <c r="C11" s="112">
        <f>ORÇAMENTO_RESUMO!D6</f>
        <v>12003.42</v>
      </c>
      <c r="D11" s="63">
        <v>1</v>
      </c>
      <c r="E11" s="64">
        <f>D11*C11</f>
        <v>12003.42</v>
      </c>
      <c r="F11" s="59"/>
      <c r="G11" s="66">
        <f t="shared" ref="G11:G12" si="0">F11*C11</f>
        <v>0</v>
      </c>
      <c r="H11" s="60"/>
      <c r="I11" s="58"/>
    </row>
    <row r="12" spans="1:9">
      <c r="A12" s="61">
        <v>2</v>
      </c>
      <c r="B12" s="113" t="s">
        <v>173</v>
      </c>
      <c r="C12" s="112">
        <f>ORÇAMENTO_RESUMO!D7</f>
        <v>16340.324000000001</v>
      </c>
      <c r="D12" s="63">
        <v>1</v>
      </c>
      <c r="E12" s="64">
        <f>D12*C12</f>
        <v>16340.324000000001</v>
      </c>
      <c r="F12" s="65"/>
      <c r="G12" s="66">
        <f t="shared" si="0"/>
        <v>0</v>
      </c>
      <c r="H12" s="67"/>
      <c r="I12" s="68"/>
    </row>
    <row r="13" spans="1:9">
      <c r="A13" s="61">
        <v>3</v>
      </c>
      <c r="B13" s="113" t="s">
        <v>175</v>
      </c>
      <c r="C13" s="112">
        <f>ORÇAMENTO_RESUMO!D8</f>
        <v>99682.589999999982</v>
      </c>
      <c r="D13" s="63">
        <v>0.3</v>
      </c>
      <c r="E13" s="64">
        <f t="shared" ref="E13:E15" si="1">D13*C13</f>
        <v>29904.776999999995</v>
      </c>
      <c r="F13" s="65">
        <v>0.7</v>
      </c>
      <c r="G13" s="66">
        <f>F13*C13</f>
        <v>69777.81299999998</v>
      </c>
      <c r="H13" s="67"/>
      <c r="I13" s="68"/>
    </row>
    <row r="14" spans="1:9">
      <c r="A14" s="61">
        <v>4</v>
      </c>
      <c r="B14" s="113" t="s">
        <v>176</v>
      </c>
      <c r="C14" s="112">
        <f>ORÇAMENTO_RESUMO!D9</f>
        <v>19532.759999999998</v>
      </c>
      <c r="D14" s="63"/>
      <c r="E14" s="64">
        <f t="shared" si="1"/>
        <v>0</v>
      </c>
      <c r="F14" s="65">
        <v>1</v>
      </c>
      <c r="G14" s="66">
        <f t="shared" ref="G14:G15" si="2">F14*C14</f>
        <v>19532.759999999998</v>
      </c>
      <c r="H14" s="67"/>
      <c r="I14" s="68"/>
    </row>
    <row r="15" spans="1:9">
      <c r="A15" s="61">
        <v>5</v>
      </c>
      <c r="B15" s="113" t="s">
        <v>177</v>
      </c>
      <c r="C15" s="112">
        <f>ORÇAMENTO_RESUMO!D10</f>
        <v>1440.91</v>
      </c>
      <c r="D15" s="63">
        <v>1</v>
      </c>
      <c r="E15" s="64">
        <f t="shared" si="1"/>
        <v>1440.91</v>
      </c>
      <c r="F15" s="65"/>
      <c r="G15" s="66">
        <f t="shared" si="2"/>
        <v>0</v>
      </c>
      <c r="H15" s="67"/>
      <c r="I15" s="68"/>
    </row>
    <row r="16" spans="1:9">
      <c r="A16" s="61"/>
      <c r="B16" s="69"/>
      <c r="C16" s="62"/>
      <c r="D16" s="63"/>
      <c r="E16" s="64"/>
      <c r="F16" s="65"/>
      <c r="G16" s="66"/>
      <c r="H16" s="67"/>
      <c r="I16" s="68"/>
    </row>
    <row r="17" spans="1:9">
      <c r="A17" s="70"/>
      <c r="B17" s="71"/>
      <c r="C17" s="72"/>
      <c r="D17" s="73"/>
      <c r="E17" s="74"/>
      <c r="F17" s="75"/>
      <c r="G17" s="76"/>
      <c r="H17" s="77"/>
      <c r="I17" s="78"/>
    </row>
    <row r="18" spans="1:9">
      <c r="A18" s="79"/>
      <c r="B18" s="80"/>
      <c r="C18" s="81"/>
      <c r="D18" s="82"/>
      <c r="E18" s="83"/>
      <c r="F18" s="82"/>
      <c r="G18" s="83"/>
      <c r="H18" s="82"/>
      <c r="I18" s="84"/>
    </row>
    <row r="19" spans="1:9">
      <c r="A19" s="85"/>
      <c r="B19" s="86"/>
      <c r="C19" s="87"/>
      <c r="D19" s="88"/>
      <c r="E19" s="89"/>
      <c r="F19" s="88"/>
      <c r="G19" s="90">
        <f t="shared" ref="G19" si="3">F19*C19</f>
        <v>0</v>
      </c>
      <c r="H19" s="91"/>
      <c r="I19" s="92"/>
    </row>
    <row r="20" spans="1:9">
      <c r="A20" s="93"/>
      <c r="B20" s="94" t="s">
        <v>166</v>
      </c>
      <c r="C20" s="95">
        <f>SUM(C11:C18)</f>
        <v>149000.00399999999</v>
      </c>
      <c r="D20" s="96"/>
      <c r="E20" s="96">
        <f>SUM(E11:E19)</f>
        <v>59689.430999999997</v>
      </c>
      <c r="F20" s="96"/>
      <c r="G20" s="97">
        <f>SUM(G11:G17)</f>
        <v>89310.572999999975</v>
      </c>
      <c r="H20" s="98"/>
      <c r="I20" s="99"/>
    </row>
    <row r="21" spans="1:9">
      <c r="A21" s="100"/>
      <c r="B21" s="94" t="s">
        <v>178</v>
      </c>
      <c r="C21" s="101"/>
      <c r="D21" s="102"/>
      <c r="E21" s="102">
        <f>E20/C20</f>
        <v>0.40060019729932356</v>
      </c>
      <c r="F21" s="102"/>
      <c r="G21" s="114">
        <f>G20/C20</f>
        <v>0.59939980270067628</v>
      </c>
      <c r="H21" s="103"/>
      <c r="I21" s="104"/>
    </row>
    <row r="22" spans="1:9">
      <c r="A22" s="100"/>
      <c r="B22" s="94" t="s">
        <v>168</v>
      </c>
      <c r="C22" s="105"/>
      <c r="D22" s="106"/>
      <c r="E22" s="96">
        <f>E20</f>
        <v>59689.430999999997</v>
      </c>
      <c r="F22" s="106"/>
      <c r="G22" s="97">
        <f>G20+E22</f>
        <v>149000.00399999996</v>
      </c>
      <c r="H22" s="107">
        <f>F22+H20</f>
        <v>0</v>
      </c>
      <c r="I22" s="99"/>
    </row>
    <row r="23" spans="1:9">
      <c r="A23" s="128" t="s">
        <v>167</v>
      </c>
      <c r="B23" s="129"/>
      <c r="C23" s="105"/>
      <c r="D23" s="101"/>
      <c r="E23" s="102">
        <f>E21</f>
        <v>0.40060019729932356</v>
      </c>
      <c r="F23" s="102"/>
      <c r="G23" s="114">
        <f>G21+E23</f>
        <v>0.99999999999999978</v>
      </c>
      <c r="H23" s="108"/>
      <c r="I23" s="104"/>
    </row>
    <row r="24" spans="1:9">
      <c r="A24" s="117"/>
      <c r="B24" s="118" t="s">
        <v>169</v>
      </c>
      <c r="C24" s="119">
        <f>C20</f>
        <v>149000.00399999999</v>
      </c>
      <c r="D24" s="120"/>
      <c r="E24" s="120"/>
      <c r="F24" s="120"/>
      <c r="G24" s="120"/>
      <c r="H24" s="120"/>
      <c r="I24" s="121"/>
    </row>
    <row r="25" spans="1:9">
      <c r="A25" s="122"/>
      <c r="B25" s="123" t="s">
        <v>170</v>
      </c>
      <c r="C25" s="124" t="s">
        <v>171</v>
      </c>
      <c r="D25" s="125"/>
      <c r="E25" s="126"/>
      <c r="F25" s="125"/>
      <c r="G25" s="125"/>
      <c r="H25" s="125"/>
      <c r="I25" s="127"/>
    </row>
    <row r="26" spans="1:9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>
      <c r="A27" s="115"/>
      <c r="B27" s="1"/>
      <c r="C27" s="1"/>
      <c r="D27" s="1"/>
      <c r="E27" s="1"/>
      <c r="F27" s="1"/>
      <c r="G27" s="1"/>
      <c r="H27" s="1"/>
      <c r="I27" s="116"/>
    </row>
    <row r="28" spans="1:9">
      <c r="A28" s="115"/>
      <c r="B28" s="1" t="s">
        <v>156</v>
      </c>
      <c r="C28" s="1"/>
      <c r="D28" s="1"/>
      <c r="E28" s="1"/>
      <c r="F28" s="1"/>
      <c r="G28" s="1"/>
      <c r="H28" s="1"/>
      <c r="I28" s="116"/>
    </row>
    <row r="29" spans="1:9">
      <c r="A29" s="115"/>
      <c r="B29" s="1"/>
      <c r="C29" s="1"/>
      <c r="D29" s="1"/>
      <c r="E29" s="1"/>
      <c r="F29" s="1"/>
      <c r="G29" s="1"/>
      <c r="H29" s="1"/>
      <c r="I29" s="116"/>
    </row>
    <row r="30" spans="1:9">
      <c r="A30" s="115"/>
      <c r="B30" s="1" t="s">
        <v>179</v>
      </c>
      <c r="C30" s="1"/>
      <c r="D30" s="1"/>
      <c r="E30" s="1"/>
      <c r="F30" s="1"/>
      <c r="G30" s="1"/>
      <c r="H30" s="1"/>
      <c r="I30" s="116"/>
    </row>
    <row r="31" spans="1:9">
      <c r="A31" s="109"/>
      <c r="B31" s="110"/>
      <c r="C31" s="110"/>
      <c r="D31" s="110"/>
      <c r="E31" s="110"/>
      <c r="F31" s="110"/>
      <c r="G31" s="110"/>
      <c r="H31" s="110"/>
      <c r="I31" s="111"/>
    </row>
  </sheetData>
  <mergeCells count="18">
    <mergeCell ref="B1:I1"/>
    <mergeCell ref="B2:I2"/>
    <mergeCell ref="B3:I3"/>
    <mergeCell ref="A5:I5"/>
    <mergeCell ref="B6:C6"/>
    <mergeCell ref="D6:F6"/>
    <mergeCell ref="G6:I6"/>
    <mergeCell ref="A23:B23"/>
    <mergeCell ref="B7:C7"/>
    <mergeCell ref="D7:F7"/>
    <mergeCell ref="G7:I7"/>
    <mergeCell ref="A9:A10"/>
    <mergeCell ref="B9:B10"/>
    <mergeCell ref="C9:C10"/>
    <mergeCell ref="D9:I9"/>
    <mergeCell ref="D10:E10"/>
    <mergeCell ref="F10:G10"/>
    <mergeCell ref="H10:I10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8"/>
  <sheetViews>
    <sheetView topLeftCell="A40" workbookViewId="0">
      <selection activeCell="B10" sqref="B10"/>
    </sheetView>
  </sheetViews>
  <sheetFormatPr defaultRowHeight="15"/>
  <cols>
    <col min="2" max="2" width="18.42578125" customWidth="1"/>
    <col min="3" max="3" width="38.42578125" customWidth="1"/>
    <col min="4" max="4" width="11.5703125" bestFit="1" customWidth="1"/>
    <col min="6" max="6" width="11.5703125" bestFit="1" customWidth="1"/>
    <col min="7" max="7" width="9.5703125" bestFit="1" customWidth="1"/>
  </cols>
  <sheetData>
    <row r="1" spans="1:7">
      <c r="B1" t="s">
        <v>96</v>
      </c>
    </row>
    <row r="3" spans="1:7">
      <c r="A3" s="6" t="s">
        <v>87</v>
      </c>
      <c r="B3" s="7" t="s">
        <v>86</v>
      </c>
      <c r="C3" s="7"/>
      <c r="D3" s="8"/>
    </row>
    <row r="4" spans="1:7">
      <c r="A4" s="9"/>
      <c r="B4" s="10"/>
      <c r="C4" s="10"/>
      <c r="D4" s="11" t="s">
        <v>90</v>
      </c>
    </row>
    <row r="6" spans="1:7">
      <c r="A6" s="16">
        <v>1</v>
      </c>
      <c r="B6" s="10" t="s">
        <v>49</v>
      </c>
      <c r="C6" s="10" t="s">
        <v>92</v>
      </c>
      <c r="D6" s="12">
        <f>'REPARO 1 CLINICA'!H1</f>
        <v>12003.42</v>
      </c>
    </row>
    <row r="7" spans="1:7">
      <c r="A7" s="16">
        <v>2</v>
      </c>
      <c r="B7" s="10" t="s">
        <v>51</v>
      </c>
      <c r="C7" s="10" t="s">
        <v>89</v>
      </c>
      <c r="D7" s="12">
        <f>'REPARO 2 - RAMPA'!G1</f>
        <v>16340.324000000001</v>
      </c>
    </row>
    <row r="8" spans="1:7">
      <c r="A8" s="16">
        <v>3</v>
      </c>
      <c r="B8" s="10" t="s">
        <v>62</v>
      </c>
      <c r="C8" s="10" t="s">
        <v>93</v>
      </c>
      <c r="D8" s="12">
        <f>'REPARO 3 -TELHADO'!G1</f>
        <v>99682.589999999982</v>
      </c>
    </row>
    <row r="9" spans="1:7">
      <c r="A9" s="16">
        <v>4</v>
      </c>
      <c r="B9" s="10" t="s">
        <v>73</v>
      </c>
      <c r="C9" s="10" t="s">
        <v>94</v>
      </c>
      <c r="D9" s="12">
        <f>'REPARO 4 - FORRO'!G1</f>
        <v>19532.759999999998</v>
      </c>
    </row>
    <row r="10" spans="1:7">
      <c r="A10" s="16">
        <v>5</v>
      </c>
      <c r="B10" s="10" t="s">
        <v>88</v>
      </c>
      <c r="C10" s="10" t="s">
        <v>91</v>
      </c>
      <c r="D10" s="12">
        <f>'REPARO 5-PILAR TRIANGULAR'!G17</f>
        <v>1440.91</v>
      </c>
      <c r="F10" s="4"/>
    </row>
    <row r="11" spans="1:7">
      <c r="A11" s="13"/>
      <c r="B11" s="14"/>
      <c r="C11" s="14" t="s">
        <v>95</v>
      </c>
      <c r="D11" s="15">
        <f>SUM(D6:D10)</f>
        <v>149000.00399999999</v>
      </c>
      <c r="F11" s="4"/>
    </row>
    <row r="12" spans="1:7">
      <c r="G12" s="4"/>
    </row>
    <row r="13" spans="1:7">
      <c r="B13" s="166" t="s">
        <v>49</v>
      </c>
      <c r="C13" s="159" t="s">
        <v>100</v>
      </c>
      <c r="D13" s="160"/>
      <c r="G13" s="4"/>
    </row>
    <row r="14" spans="1:7">
      <c r="B14" s="167"/>
      <c r="C14" s="161" t="s">
        <v>101</v>
      </c>
      <c r="D14" s="162"/>
      <c r="G14" s="4"/>
    </row>
    <row r="15" spans="1:7">
      <c r="B15" s="167"/>
      <c r="C15" s="163" t="s">
        <v>105</v>
      </c>
      <c r="D15" s="164"/>
      <c r="G15" s="4"/>
    </row>
    <row r="16" spans="1:7">
      <c r="B16" s="167"/>
      <c r="C16" s="163" t="s">
        <v>106</v>
      </c>
      <c r="D16" s="164"/>
      <c r="G16" s="4"/>
    </row>
    <row r="17" spans="2:7">
      <c r="B17" s="167"/>
      <c r="C17" s="163" t="s">
        <v>107</v>
      </c>
      <c r="D17" s="164"/>
      <c r="G17" s="4"/>
    </row>
    <row r="18" spans="2:7">
      <c r="B18" s="169"/>
      <c r="C18" s="170"/>
      <c r="D18" s="171"/>
      <c r="G18" s="4"/>
    </row>
    <row r="19" spans="2:7">
      <c r="G19" s="4"/>
    </row>
    <row r="21" spans="2:7">
      <c r="B21" s="165" t="s">
        <v>99</v>
      </c>
      <c r="C21" s="165"/>
      <c r="D21" s="165"/>
    </row>
    <row r="22" spans="2:7" ht="45" customHeight="1">
      <c r="B22" s="166" t="s">
        <v>51</v>
      </c>
      <c r="C22" s="159" t="s">
        <v>102</v>
      </c>
      <c r="D22" s="160"/>
    </row>
    <row r="23" spans="2:7" ht="30" customHeight="1">
      <c r="B23" s="167"/>
      <c r="C23" s="163" t="s">
        <v>103</v>
      </c>
      <c r="D23" s="164"/>
    </row>
    <row r="24" spans="2:7">
      <c r="B24" s="167"/>
      <c r="C24" s="163" t="s">
        <v>104</v>
      </c>
      <c r="D24" s="164"/>
    </row>
    <row r="25" spans="2:7">
      <c r="B25" s="167"/>
      <c r="C25" s="161" t="s">
        <v>128</v>
      </c>
      <c r="D25" s="162"/>
    </row>
    <row r="26" spans="2:7">
      <c r="B26" s="167"/>
      <c r="C26" s="163" t="s">
        <v>129</v>
      </c>
      <c r="D26" s="164"/>
    </row>
    <row r="27" spans="2:7">
      <c r="B27" s="167"/>
      <c r="C27" s="163" t="s">
        <v>130</v>
      </c>
      <c r="D27" s="164"/>
    </row>
    <row r="28" spans="2:7" ht="30" customHeight="1">
      <c r="B28" s="168"/>
      <c r="C28" s="161" t="s">
        <v>131</v>
      </c>
      <c r="D28" s="162"/>
    </row>
    <row r="29" spans="2:7">
      <c r="B29" s="169"/>
      <c r="C29" s="170" t="s">
        <v>132</v>
      </c>
      <c r="D29" s="171"/>
    </row>
    <row r="31" spans="2:7">
      <c r="B31" s="166" t="s">
        <v>62</v>
      </c>
      <c r="C31" s="159" t="s">
        <v>114</v>
      </c>
      <c r="D31" s="160"/>
    </row>
    <row r="32" spans="2:7">
      <c r="B32" s="167"/>
      <c r="C32" s="161" t="s">
        <v>115</v>
      </c>
      <c r="D32" s="162"/>
    </row>
    <row r="33" spans="2:4">
      <c r="B33" s="167"/>
      <c r="C33" s="163" t="s">
        <v>116</v>
      </c>
      <c r="D33" s="164"/>
    </row>
    <row r="34" spans="2:4">
      <c r="B34" s="167"/>
      <c r="C34" s="163" t="s">
        <v>117</v>
      </c>
      <c r="D34" s="164"/>
    </row>
    <row r="35" spans="2:4">
      <c r="B35" s="167"/>
      <c r="C35" s="163" t="s">
        <v>118</v>
      </c>
      <c r="D35" s="164"/>
    </row>
    <row r="36" spans="2:4">
      <c r="B36" s="169"/>
      <c r="C36" s="170"/>
      <c r="D36" s="171"/>
    </row>
    <row r="38" spans="2:4">
      <c r="B38" s="166" t="s">
        <v>73</v>
      </c>
      <c r="C38" s="159" t="s">
        <v>119</v>
      </c>
      <c r="D38" s="160"/>
    </row>
    <row r="39" spans="2:4">
      <c r="B39" s="167"/>
      <c r="C39" s="161" t="s">
        <v>120</v>
      </c>
      <c r="D39" s="162"/>
    </row>
    <row r="40" spans="2:4" ht="27" customHeight="1">
      <c r="B40" s="167"/>
      <c r="C40" s="163" t="s">
        <v>121</v>
      </c>
      <c r="D40" s="164"/>
    </row>
    <row r="41" spans="2:4">
      <c r="B41" s="169"/>
      <c r="C41" s="170" t="s">
        <v>122</v>
      </c>
      <c r="D41" s="171"/>
    </row>
    <row r="43" spans="2:4">
      <c r="B43" s="166" t="s">
        <v>88</v>
      </c>
      <c r="C43" s="159" t="s">
        <v>108</v>
      </c>
      <c r="D43" s="160"/>
    </row>
    <row r="44" spans="2:4">
      <c r="B44" s="167"/>
      <c r="C44" s="161" t="s">
        <v>109</v>
      </c>
      <c r="D44" s="162"/>
    </row>
    <row r="45" spans="2:4">
      <c r="B45" s="167"/>
      <c r="C45" s="163" t="s">
        <v>110</v>
      </c>
      <c r="D45" s="164"/>
    </row>
    <row r="46" spans="2:4">
      <c r="B46" s="167"/>
      <c r="C46" s="163" t="s">
        <v>111</v>
      </c>
      <c r="D46" s="164"/>
    </row>
    <row r="47" spans="2:4">
      <c r="B47" s="167"/>
      <c r="C47" s="163" t="s">
        <v>112</v>
      </c>
      <c r="D47" s="164"/>
    </row>
    <row r="48" spans="2:4">
      <c r="B48" s="169"/>
      <c r="C48" s="170"/>
      <c r="D48" s="171"/>
    </row>
  </sheetData>
  <mergeCells count="36">
    <mergeCell ref="C38:D38"/>
    <mergeCell ref="C39:D39"/>
    <mergeCell ref="C40:D40"/>
    <mergeCell ref="C41:D41"/>
    <mergeCell ref="C25:D25"/>
    <mergeCell ref="B43:B48"/>
    <mergeCell ref="C43:D43"/>
    <mergeCell ref="C44:D44"/>
    <mergeCell ref="C45:D45"/>
    <mergeCell ref="C46:D46"/>
    <mergeCell ref="C47:D47"/>
    <mergeCell ref="C48:D48"/>
    <mergeCell ref="B31:B36"/>
    <mergeCell ref="C31:D31"/>
    <mergeCell ref="C32:D32"/>
    <mergeCell ref="C33:D33"/>
    <mergeCell ref="C34:D34"/>
    <mergeCell ref="C35:D35"/>
    <mergeCell ref="C36:D36"/>
    <mergeCell ref="B38:B41"/>
    <mergeCell ref="C13:D13"/>
    <mergeCell ref="C14:D14"/>
    <mergeCell ref="C15:D15"/>
    <mergeCell ref="B21:D21"/>
    <mergeCell ref="B22:B29"/>
    <mergeCell ref="B13:B18"/>
    <mergeCell ref="C16:D16"/>
    <mergeCell ref="C17:D17"/>
    <mergeCell ref="C18:D18"/>
    <mergeCell ref="C22:D22"/>
    <mergeCell ref="C23:D23"/>
    <mergeCell ref="C24:D24"/>
    <mergeCell ref="C26:D26"/>
    <mergeCell ref="C27:D27"/>
    <mergeCell ref="C29:D29"/>
    <mergeCell ref="C28:D28"/>
  </mergeCells>
  <pageMargins left="0.51181102362204722" right="0.5118110236220472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2"/>
  <sheetViews>
    <sheetView workbookViewId="0">
      <selection activeCell="J45" sqref="J45"/>
    </sheetView>
  </sheetViews>
  <sheetFormatPr defaultRowHeight="15"/>
  <cols>
    <col min="3" max="3" width="64.28515625" customWidth="1"/>
    <col min="7" max="7" width="9.5703125" bestFit="1" customWidth="1"/>
    <col min="8" max="8" width="10.5703125" bestFit="1" customWidth="1"/>
    <col min="10" max="10" width="10.5703125" bestFit="1" customWidth="1"/>
  </cols>
  <sheetData>
    <row r="1" spans="1:10">
      <c r="B1" s="6"/>
      <c r="C1" s="18" t="s">
        <v>49</v>
      </c>
      <c r="D1" s="18"/>
      <c r="E1" s="18"/>
      <c r="F1" s="18"/>
      <c r="G1" s="18" t="s">
        <v>50</v>
      </c>
      <c r="H1" s="19">
        <f>SUM(H10:H40)</f>
        <v>12003.42</v>
      </c>
    </row>
    <row r="2" spans="1:10">
      <c r="B2" s="9"/>
      <c r="C2" s="172" t="s">
        <v>52</v>
      </c>
      <c r="D2" s="172"/>
      <c r="E2" s="172"/>
      <c r="F2" s="172"/>
      <c r="G2" s="172"/>
      <c r="H2" s="11"/>
    </row>
    <row r="3" spans="1:10">
      <c r="B3" s="9"/>
      <c r="C3" s="173" t="s">
        <v>41</v>
      </c>
      <c r="D3" s="173"/>
      <c r="E3" s="173"/>
      <c r="F3" s="173"/>
      <c r="G3" s="20" t="s">
        <v>48</v>
      </c>
      <c r="H3" s="21">
        <v>0.3</v>
      </c>
    </row>
    <row r="4" spans="1:10">
      <c r="B4" s="9"/>
      <c r="C4" s="22"/>
      <c r="D4" s="10"/>
      <c r="E4" s="10"/>
      <c r="F4" s="23"/>
      <c r="G4" s="23"/>
      <c r="H4" s="11"/>
    </row>
    <row r="5" spans="1:10">
      <c r="B5" s="9"/>
      <c r="C5" s="24"/>
      <c r="D5" s="10"/>
      <c r="E5" s="10"/>
      <c r="F5" s="23"/>
      <c r="G5" s="23" t="s">
        <v>25</v>
      </c>
      <c r="H5" s="25" t="s">
        <v>25</v>
      </c>
      <c r="J5" s="4"/>
    </row>
    <row r="6" spans="1:10">
      <c r="B6" s="9"/>
      <c r="C6" s="10" t="s">
        <v>53</v>
      </c>
      <c r="D6" s="10" t="s">
        <v>22</v>
      </c>
      <c r="E6" s="10" t="s">
        <v>23</v>
      </c>
      <c r="F6" s="26" t="s">
        <v>24</v>
      </c>
      <c r="G6" s="23" t="s">
        <v>46</v>
      </c>
      <c r="H6" s="27" t="s">
        <v>47</v>
      </c>
    </row>
    <row r="7" spans="1:10">
      <c r="B7" s="9"/>
      <c r="C7" s="10" t="s">
        <v>54</v>
      </c>
      <c r="D7" s="10"/>
      <c r="E7" s="10"/>
      <c r="F7" s="23"/>
      <c r="G7" s="23"/>
      <c r="H7" s="11"/>
    </row>
    <row r="8" spans="1:10" ht="30">
      <c r="A8">
        <v>1</v>
      </c>
      <c r="B8" s="9"/>
      <c r="C8" s="42" t="s">
        <v>151</v>
      </c>
      <c r="D8" s="10"/>
      <c r="E8" s="10"/>
      <c r="F8" s="23"/>
      <c r="G8" s="23"/>
      <c r="H8" s="11"/>
    </row>
    <row r="9" spans="1:10">
      <c r="B9" s="9"/>
      <c r="C9" s="42" t="s">
        <v>139</v>
      </c>
      <c r="D9" s="10"/>
      <c r="E9" s="10"/>
      <c r="F9" s="23"/>
      <c r="G9" s="23"/>
      <c r="H9" s="11"/>
    </row>
    <row r="10" spans="1:10" ht="30">
      <c r="B10" s="9"/>
      <c r="C10" s="41" t="s">
        <v>140</v>
      </c>
      <c r="D10" s="10"/>
      <c r="E10" s="10"/>
      <c r="F10" s="23"/>
      <c r="G10" s="23"/>
      <c r="H10" s="12"/>
    </row>
    <row r="11" spans="1:10">
      <c r="B11" s="9"/>
      <c r="C11" s="10" t="s">
        <v>141</v>
      </c>
      <c r="D11" s="10"/>
      <c r="E11" s="10"/>
      <c r="F11" s="23"/>
      <c r="G11" s="23"/>
      <c r="H11" s="12"/>
    </row>
    <row r="12" spans="1:10">
      <c r="B12" s="9"/>
      <c r="C12" s="10" t="s">
        <v>142</v>
      </c>
      <c r="D12" s="10"/>
      <c r="E12" s="10"/>
      <c r="F12" s="23"/>
      <c r="G12" s="23"/>
      <c r="H12" s="12"/>
    </row>
    <row r="13" spans="1:10">
      <c r="B13" s="9" t="s">
        <v>33</v>
      </c>
      <c r="C13" s="10" t="s">
        <v>28</v>
      </c>
      <c r="D13" s="10">
        <v>4</v>
      </c>
      <c r="E13" s="28" t="s">
        <v>13</v>
      </c>
      <c r="F13" s="23">
        <v>15</v>
      </c>
      <c r="G13" s="23">
        <f t="shared" ref="G13:G14" si="0">F13*D13</f>
        <v>60</v>
      </c>
      <c r="H13" s="12">
        <f t="shared" ref="H13:H14" si="1">(1+$H$3)*G13</f>
        <v>78</v>
      </c>
    </row>
    <row r="14" spans="1:10">
      <c r="B14" s="9" t="s">
        <v>34</v>
      </c>
      <c r="C14" s="10" t="s">
        <v>29</v>
      </c>
      <c r="D14" s="10">
        <v>1</v>
      </c>
      <c r="E14" s="28" t="s">
        <v>3</v>
      </c>
      <c r="F14" s="23">
        <v>320</v>
      </c>
      <c r="G14" s="23">
        <f t="shared" si="0"/>
        <v>320</v>
      </c>
      <c r="H14" s="12">
        <f t="shared" si="1"/>
        <v>416</v>
      </c>
    </row>
    <row r="15" spans="1:10">
      <c r="B15" s="9" t="s">
        <v>35</v>
      </c>
      <c r="C15" s="28" t="s">
        <v>26</v>
      </c>
      <c r="D15" s="10">
        <v>30</v>
      </c>
      <c r="E15" s="28" t="s">
        <v>9</v>
      </c>
      <c r="F15" s="23">
        <v>9.84</v>
      </c>
      <c r="G15" s="23">
        <f>F15*D15</f>
        <v>295.2</v>
      </c>
      <c r="H15" s="12">
        <f>(1+$H$3)*G15</f>
        <v>383.76</v>
      </c>
    </row>
    <row r="16" spans="1:10">
      <c r="B16" s="45"/>
      <c r="C16" s="43"/>
      <c r="D16" s="1"/>
      <c r="E16" s="43"/>
      <c r="F16" s="2"/>
      <c r="G16" s="2"/>
      <c r="H16" s="44"/>
    </row>
    <row r="17" spans="1:8" ht="30">
      <c r="B17" s="1"/>
      <c r="C17" s="40" t="s">
        <v>135</v>
      </c>
      <c r="D17" s="1"/>
      <c r="E17" s="43"/>
      <c r="F17" s="2"/>
      <c r="G17" s="2"/>
      <c r="H17" s="44"/>
    </row>
    <row r="18" spans="1:8">
      <c r="B18" s="1"/>
      <c r="C18" s="42" t="s">
        <v>139</v>
      </c>
      <c r="D18" s="1"/>
      <c r="E18" s="43"/>
      <c r="F18" s="2"/>
      <c r="G18" s="2"/>
      <c r="H18" s="44"/>
    </row>
    <row r="19" spans="1:8" ht="30">
      <c r="B19" s="9"/>
      <c r="C19" s="41" t="s">
        <v>140</v>
      </c>
      <c r="D19" s="10"/>
      <c r="E19" s="10"/>
      <c r="F19" s="23"/>
      <c r="G19" s="23"/>
      <c r="H19" s="12"/>
    </row>
    <row r="20" spans="1:8">
      <c r="B20" s="9"/>
      <c r="C20" s="10" t="s">
        <v>141</v>
      </c>
      <c r="D20" s="10"/>
      <c r="E20" s="10"/>
      <c r="F20" s="23"/>
      <c r="G20" s="23"/>
      <c r="H20" s="12"/>
    </row>
    <row r="21" spans="1:8">
      <c r="B21" s="9"/>
      <c r="C21" s="10" t="s">
        <v>142</v>
      </c>
      <c r="D21" s="10"/>
      <c r="E21" s="10"/>
      <c r="F21" s="23"/>
      <c r="G21" s="23"/>
      <c r="H21" s="12"/>
    </row>
    <row r="22" spans="1:8">
      <c r="B22" s="9" t="s">
        <v>36</v>
      </c>
      <c r="C22" s="10" t="s">
        <v>28</v>
      </c>
      <c r="D22" s="10">
        <v>4</v>
      </c>
      <c r="E22" s="28" t="s">
        <v>13</v>
      </c>
      <c r="F22" s="23">
        <v>15</v>
      </c>
      <c r="G22" s="23">
        <f t="shared" ref="G22:G23" si="2">F22*D22</f>
        <v>60</v>
      </c>
      <c r="H22" s="12">
        <f t="shared" ref="H22:H23" si="3">(1+$H$3)*G22</f>
        <v>78</v>
      </c>
    </row>
    <row r="23" spans="1:8">
      <c r="B23" s="9" t="s">
        <v>37</v>
      </c>
      <c r="C23" s="10" t="s">
        <v>29</v>
      </c>
      <c r="D23" s="10">
        <v>1</v>
      </c>
      <c r="E23" s="28" t="s">
        <v>3</v>
      </c>
      <c r="F23" s="23">
        <v>320</v>
      </c>
      <c r="G23" s="23">
        <f t="shared" si="2"/>
        <v>320</v>
      </c>
      <c r="H23" s="12">
        <f t="shared" si="3"/>
        <v>416</v>
      </c>
    </row>
    <row r="24" spans="1:8">
      <c r="B24" s="9" t="s">
        <v>123</v>
      </c>
      <c r="C24" s="28" t="s">
        <v>26</v>
      </c>
      <c r="D24" s="10">
        <v>30</v>
      </c>
      <c r="E24" s="28" t="s">
        <v>9</v>
      </c>
      <c r="F24" s="23">
        <v>9.84</v>
      </c>
      <c r="G24" s="23">
        <f>F24*D24</f>
        <v>295.2</v>
      </c>
      <c r="H24" s="12">
        <f>(1+$H$3)*G24</f>
        <v>383.76</v>
      </c>
    </row>
    <row r="25" spans="1:8">
      <c r="B25" s="9"/>
      <c r="C25" s="10"/>
      <c r="D25" s="10"/>
      <c r="E25" s="28"/>
      <c r="F25" s="23"/>
      <c r="G25" s="23"/>
      <c r="H25" s="12"/>
    </row>
    <row r="26" spans="1:8">
      <c r="A26">
        <v>2</v>
      </c>
      <c r="B26" s="9"/>
      <c r="C26" s="28" t="s">
        <v>143</v>
      </c>
      <c r="D26" s="10"/>
      <c r="E26" s="28"/>
      <c r="F26" s="23"/>
      <c r="G26" s="23"/>
      <c r="H26" s="12"/>
    </row>
    <row r="27" spans="1:8">
      <c r="B27" s="9" t="s">
        <v>38</v>
      </c>
      <c r="C27" s="20" t="s">
        <v>55</v>
      </c>
      <c r="D27" s="28">
        <v>10</v>
      </c>
      <c r="E27" s="28" t="s">
        <v>13</v>
      </c>
      <c r="F27" s="23">
        <v>58</v>
      </c>
      <c r="G27" s="23">
        <f>F27*D27</f>
        <v>580</v>
      </c>
      <c r="H27" s="12">
        <f>(1+$H$3)*G27</f>
        <v>754</v>
      </c>
    </row>
    <row r="28" spans="1:8">
      <c r="B28" s="9"/>
      <c r="C28" s="20"/>
      <c r="D28" s="28"/>
      <c r="E28" s="28"/>
      <c r="F28" s="23"/>
      <c r="G28" s="23"/>
      <c r="H28" s="12"/>
    </row>
    <row r="29" spans="1:8">
      <c r="B29" s="9"/>
      <c r="C29" s="10"/>
      <c r="D29" s="10"/>
      <c r="E29" s="10"/>
      <c r="F29" s="23"/>
      <c r="G29" s="23"/>
      <c r="H29" s="11"/>
    </row>
    <row r="30" spans="1:8">
      <c r="A30">
        <v>3</v>
      </c>
      <c r="B30" s="9"/>
      <c r="C30" s="28" t="s">
        <v>57</v>
      </c>
      <c r="D30" s="10"/>
      <c r="E30" s="10"/>
      <c r="F30" s="23"/>
      <c r="G30" s="23"/>
      <c r="H30" s="11"/>
    </row>
    <row r="31" spans="1:8">
      <c r="B31" s="9" t="s">
        <v>42</v>
      </c>
      <c r="C31" s="28" t="s">
        <v>145</v>
      </c>
      <c r="D31" s="10">
        <v>8</v>
      </c>
      <c r="E31" s="10" t="s">
        <v>144</v>
      </c>
      <c r="F31" s="23">
        <v>100</v>
      </c>
      <c r="G31" s="23">
        <f>F31*D31</f>
        <v>800</v>
      </c>
      <c r="H31" s="12">
        <f>(1+$H$3)*G31</f>
        <v>1040</v>
      </c>
    </row>
    <row r="32" spans="1:8">
      <c r="B32" s="9" t="s">
        <v>43</v>
      </c>
      <c r="C32" s="31" t="s">
        <v>56</v>
      </c>
      <c r="D32" s="10"/>
      <c r="E32" s="10"/>
      <c r="F32" s="23"/>
      <c r="G32" s="23"/>
      <c r="H32" s="12"/>
    </row>
    <row r="33" spans="1:8">
      <c r="B33" s="9" t="s">
        <v>136</v>
      </c>
      <c r="C33" s="28" t="s">
        <v>58</v>
      </c>
      <c r="D33" s="10">
        <f>4*15</f>
        <v>60</v>
      </c>
      <c r="E33" s="28" t="s">
        <v>13</v>
      </c>
      <c r="F33" s="10">
        <v>18</v>
      </c>
      <c r="G33" s="23">
        <f t="shared" ref="G33:G36" si="4">F33*D33</f>
        <v>1080</v>
      </c>
      <c r="H33" s="25">
        <f t="shared" ref="H33:H40" si="5">(1+$H$3)*G33</f>
        <v>1404</v>
      </c>
    </row>
    <row r="34" spans="1:8">
      <c r="B34" s="9" t="s">
        <v>137</v>
      </c>
      <c r="C34" s="28" t="s">
        <v>59</v>
      </c>
      <c r="D34" s="10">
        <v>5</v>
      </c>
      <c r="E34" s="10" t="s">
        <v>3</v>
      </c>
      <c r="F34" s="10">
        <v>28</v>
      </c>
      <c r="G34" s="23">
        <f t="shared" si="4"/>
        <v>140</v>
      </c>
      <c r="H34" s="25">
        <f t="shared" si="5"/>
        <v>182</v>
      </c>
    </row>
    <row r="35" spans="1:8">
      <c r="B35" s="9" t="s">
        <v>147</v>
      </c>
      <c r="C35" s="28" t="s">
        <v>61</v>
      </c>
      <c r="D35" s="10">
        <f>4*15</f>
        <v>60</v>
      </c>
      <c r="E35" s="28" t="s">
        <v>13</v>
      </c>
      <c r="F35" s="10">
        <v>25</v>
      </c>
      <c r="G35" s="23">
        <f t="shared" si="4"/>
        <v>1500</v>
      </c>
      <c r="H35" s="25">
        <f t="shared" si="5"/>
        <v>1950</v>
      </c>
    </row>
    <row r="36" spans="1:8">
      <c r="B36" s="9" t="s">
        <v>148</v>
      </c>
      <c r="C36" s="28" t="s">
        <v>60</v>
      </c>
      <c r="D36" s="10">
        <f>4*15</f>
        <v>60</v>
      </c>
      <c r="E36" s="28" t="s">
        <v>13</v>
      </c>
      <c r="F36" s="10">
        <v>32</v>
      </c>
      <c r="G36" s="23">
        <f t="shared" si="4"/>
        <v>1920</v>
      </c>
      <c r="H36" s="25">
        <f t="shared" si="5"/>
        <v>2496</v>
      </c>
    </row>
    <row r="37" spans="1:8">
      <c r="B37" s="9" t="s">
        <v>149</v>
      </c>
      <c r="C37" s="10" t="s">
        <v>146</v>
      </c>
      <c r="D37" s="10">
        <v>8</v>
      </c>
      <c r="E37" s="10" t="s">
        <v>144</v>
      </c>
      <c r="F37" s="23">
        <v>100</v>
      </c>
      <c r="G37" s="23">
        <f>F37*D37</f>
        <v>800</v>
      </c>
      <c r="H37" s="25">
        <f>(1+$H$3)*G37</f>
        <v>1040</v>
      </c>
    </row>
    <row r="38" spans="1:8">
      <c r="B38" s="9"/>
      <c r="C38" s="10"/>
      <c r="D38" s="10"/>
      <c r="E38" s="10"/>
      <c r="F38" s="10"/>
      <c r="G38" s="10"/>
      <c r="H38" s="25"/>
    </row>
    <row r="39" spans="1:8">
      <c r="A39">
        <v>4</v>
      </c>
      <c r="B39" s="9" t="s">
        <v>44</v>
      </c>
      <c r="C39" s="10" t="s">
        <v>138</v>
      </c>
      <c r="D39" s="10">
        <v>100</v>
      </c>
      <c r="E39" s="28" t="s">
        <v>13</v>
      </c>
      <c r="F39" s="23">
        <v>9.43</v>
      </c>
      <c r="G39" s="23">
        <f t="shared" ref="G39:G40" si="6">F39*D39</f>
        <v>943</v>
      </c>
      <c r="H39" s="25">
        <f t="shared" si="5"/>
        <v>1225.9000000000001</v>
      </c>
    </row>
    <row r="40" spans="1:8">
      <c r="B40" s="9" t="s">
        <v>45</v>
      </c>
      <c r="C40" s="10" t="s">
        <v>150</v>
      </c>
      <c r="D40" s="10">
        <v>60</v>
      </c>
      <c r="E40" s="28" t="s">
        <v>13</v>
      </c>
      <c r="F40" s="10">
        <v>2</v>
      </c>
      <c r="G40" s="10">
        <f t="shared" si="6"/>
        <v>120</v>
      </c>
      <c r="H40" s="25">
        <f t="shared" si="5"/>
        <v>156</v>
      </c>
    </row>
    <row r="41" spans="1:8">
      <c r="B41" s="13"/>
      <c r="C41" s="14"/>
      <c r="D41" s="14"/>
      <c r="E41" s="14"/>
      <c r="F41" s="14"/>
      <c r="G41" s="14"/>
      <c r="H41" s="39">
        <f>SUM(H10:H40)</f>
        <v>12003.42</v>
      </c>
    </row>
    <row r="42" spans="1:8">
      <c r="H42" s="3">
        <f>SUM(H8:H40)</f>
        <v>12003.42</v>
      </c>
    </row>
  </sheetData>
  <mergeCells count="2">
    <mergeCell ref="C2:G2"/>
    <mergeCell ref="C3:F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workbookViewId="0">
      <selection activeCell="B1" sqref="B1"/>
    </sheetView>
  </sheetViews>
  <sheetFormatPr defaultRowHeight="15"/>
  <cols>
    <col min="1" max="1" width="5.28515625" customWidth="1"/>
    <col min="2" max="2" width="60.7109375" customWidth="1"/>
    <col min="4" max="4" width="7.140625" customWidth="1"/>
    <col min="5" max="5" width="9.5703125" style="3" customWidth="1"/>
    <col min="6" max="6" width="9.5703125" style="3" bestFit="1" customWidth="1"/>
    <col min="7" max="8" width="10.5703125" bestFit="1" customWidth="1"/>
    <col min="9" max="9" width="9.5703125" bestFit="1" customWidth="1"/>
  </cols>
  <sheetData>
    <row r="1" spans="1:8">
      <c r="A1" s="6"/>
      <c r="B1" s="18" t="s">
        <v>51</v>
      </c>
      <c r="C1" s="18"/>
      <c r="D1" s="18"/>
      <c r="E1" s="18"/>
      <c r="F1" s="18" t="s">
        <v>50</v>
      </c>
      <c r="G1" s="19">
        <f>SUM(G7:G38)</f>
        <v>16340.324000000001</v>
      </c>
      <c r="H1" s="44">
        <f>SUM(G17:G38)</f>
        <v>16340.324000000001</v>
      </c>
    </row>
    <row r="2" spans="1:8" ht="30" customHeight="1">
      <c r="A2" s="9"/>
      <c r="B2" s="174" t="s">
        <v>21</v>
      </c>
      <c r="C2" s="174"/>
      <c r="D2" s="174"/>
      <c r="E2" s="174"/>
      <c r="F2" s="174"/>
      <c r="G2" s="11"/>
      <c r="H2" s="1"/>
    </row>
    <row r="3" spans="1:8">
      <c r="A3" s="9"/>
      <c r="B3" s="173" t="s">
        <v>41</v>
      </c>
      <c r="C3" s="173"/>
      <c r="D3" s="173"/>
      <c r="E3" s="173"/>
      <c r="F3" s="20" t="s">
        <v>48</v>
      </c>
      <c r="G3" s="21">
        <v>0.3</v>
      </c>
      <c r="H3" s="1"/>
    </row>
    <row r="4" spans="1:8">
      <c r="A4" s="9"/>
      <c r="B4" s="22"/>
      <c r="C4" s="10"/>
      <c r="D4" s="10"/>
      <c r="E4" s="23"/>
      <c r="F4" s="23"/>
      <c r="G4" s="11"/>
      <c r="H4" s="1"/>
    </row>
    <row r="5" spans="1:8">
      <c r="A5" s="9">
        <v>1</v>
      </c>
      <c r="B5" s="24" t="s">
        <v>19</v>
      </c>
      <c r="C5" s="10"/>
      <c r="D5" s="10"/>
      <c r="E5" s="23"/>
      <c r="F5" s="23" t="s">
        <v>25</v>
      </c>
      <c r="G5" s="25" t="s">
        <v>25</v>
      </c>
      <c r="H5" s="1"/>
    </row>
    <row r="6" spans="1:8">
      <c r="A6" s="9"/>
      <c r="B6" s="10" t="s">
        <v>5</v>
      </c>
      <c r="C6" s="10" t="s">
        <v>22</v>
      </c>
      <c r="D6" s="10" t="s">
        <v>23</v>
      </c>
      <c r="E6" s="26" t="s">
        <v>24</v>
      </c>
      <c r="F6" s="23" t="s">
        <v>46</v>
      </c>
      <c r="G6" s="27" t="s">
        <v>47</v>
      </c>
      <c r="H6" s="1"/>
    </row>
    <row r="7" spans="1:8">
      <c r="A7" s="9"/>
      <c r="B7" s="10" t="s">
        <v>0</v>
      </c>
      <c r="C7" s="10">
        <v>2</v>
      </c>
      <c r="D7" s="10" t="s">
        <v>2</v>
      </c>
      <c r="E7" s="23"/>
      <c r="F7" s="23"/>
      <c r="G7" s="11"/>
      <c r="H7" s="1"/>
    </row>
    <row r="8" spans="1:8">
      <c r="A8" s="9"/>
      <c r="B8" s="10" t="s">
        <v>1</v>
      </c>
      <c r="C8" s="10">
        <v>0.2</v>
      </c>
      <c r="D8" s="10" t="s">
        <v>3</v>
      </c>
      <c r="E8" s="23"/>
      <c r="F8" s="23"/>
      <c r="G8" s="11"/>
      <c r="H8" s="1"/>
    </row>
    <row r="9" spans="1:8">
      <c r="A9" s="9"/>
      <c r="B9" s="10" t="s">
        <v>20</v>
      </c>
      <c r="C9" s="10">
        <v>0.2</v>
      </c>
      <c r="D9" s="10" t="s">
        <v>3</v>
      </c>
      <c r="E9" s="23"/>
      <c r="F9" s="23"/>
      <c r="G9" s="11"/>
      <c r="H9" s="1"/>
    </row>
    <row r="10" spans="1:8">
      <c r="A10" s="9"/>
      <c r="B10" s="10" t="s">
        <v>4</v>
      </c>
      <c r="C10" s="10">
        <v>18</v>
      </c>
      <c r="D10" s="10" t="s">
        <v>6</v>
      </c>
      <c r="E10" s="23"/>
      <c r="F10" s="23"/>
      <c r="G10" s="11"/>
      <c r="H10" s="1"/>
    </row>
    <row r="11" spans="1:8">
      <c r="A11" s="9"/>
      <c r="B11" s="10" t="s">
        <v>7</v>
      </c>
      <c r="C11" s="10">
        <v>18</v>
      </c>
      <c r="D11" s="10" t="s">
        <v>6</v>
      </c>
      <c r="E11" s="23"/>
      <c r="F11" s="23"/>
      <c r="G11" s="11"/>
      <c r="H11" s="1"/>
    </row>
    <row r="12" spans="1:8">
      <c r="A12" s="9"/>
      <c r="B12" s="10" t="s">
        <v>8</v>
      </c>
      <c r="C12" s="10">
        <v>1</v>
      </c>
      <c r="D12" s="10" t="s">
        <v>9</v>
      </c>
      <c r="E12" s="23"/>
      <c r="F12" s="23"/>
      <c r="G12" s="11"/>
      <c r="H12" s="1"/>
    </row>
    <row r="13" spans="1:8">
      <c r="A13" s="9"/>
      <c r="B13" s="10" t="s">
        <v>10</v>
      </c>
      <c r="C13" s="10">
        <v>9</v>
      </c>
      <c r="D13" s="10" t="s">
        <v>6</v>
      </c>
      <c r="E13" s="23"/>
      <c r="F13" s="23"/>
      <c r="G13" s="11"/>
      <c r="H13" s="1"/>
    </row>
    <row r="14" spans="1:8">
      <c r="A14" s="9"/>
      <c r="B14" s="10" t="s">
        <v>11</v>
      </c>
      <c r="C14" s="10">
        <v>2</v>
      </c>
      <c r="D14" s="10" t="s">
        <v>12</v>
      </c>
      <c r="E14" s="23"/>
      <c r="F14" s="23"/>
      <c r="G14" s="11"/>
      <c r="H14" s="1"/>
    </row>
    <row r="15" spans="1:8">
      <c r="A15" s="9"/>
      <c r="B15" s="10"/>
      <c r="C15" s="10"/>
      <c r="D15" s="10"/>
      <c r="E15" s="23"/>
      <c r="F15" s="23"/>
      <c r="G15" s="11"/>
      <c r="H15" s="1"/>
    </row>
    <row r="16" spans="1:8">
      <c r="A16" s="9"/>
      <c r="B16" s="28" t="s">
        <v>32</v>
      </c>
      <c r="C16" s="10"/>
      <c r="D16" s="10"/>
      <c r="E16" s="23"/>
      <c r="F16" s="23"/>
      <c r="G16" s="11"/>
      <c r="H16" s="1"/>
    </row>
    <row r="17" spans="1:8">
      <c r="A17" s="9" t="s">
        <v>33</v>
      </c>
      <c r="B17" s="10" t="s">
        <v>27</v>
      </c>
      <c r="C17" s="10">
        <v>20</v>
      </c>
      <c r="D17" s="10" t="s">
        <v>9</v>
      </c>
      <c r="E17" s="23">
        <v>9.84</v>
      </c>
      <c r="F17" s="23">
        <f>E17*C17</f>
        <v>196.8</v>
      </c>
      <c r="G17" s="12">
        <f>(1+$G$3)*F17</f>
        <v>255.84000000000003</v>
      </c>
      <c r="H17" s="1"/>
    </row>
    <row r="18" spans="1:8">
      <c r="A18" s="9" t="s">
        <v>34</v>
      </c>
      <c r="B18" s="10" t="s">
        <v>28</v>
      </c>
      <c r="C18" s="10">
        <v>5.4</v>
      </c>
      <c r="D18" s="28" t="s">
        <v>13</v>
      </c>
      <c r="E18" s="23">
        <v>15</v>
      </c>
      <c r="F18" s="26">
        <f>E18*C18</f>
        <v>81</v>
      </c>
      <c r="G18" s="12">
        <f t="shared" ref="G18:G34" si="0">(1+$G$3)*F18</f>
        <v>105.3</v>
      </c>
      <c r="H18" s="1"/>
    </row>
    <row r="19" spans="1:8">
      <c r="A19" s="9" t="s">
        <v>35</v>
      </c>
      <c r="B19" s="10" t="s">
        <v>29</v>
      </c>
      <c r="C19" s="10">
        <v>0.2</v>
      </c>
      <c r="D19" s="28" t="s">
        <v>3</v>
      </c>
      <c r="E19" s="23">
        <v>320</v>
      </c>
      <c r="F19" s="26">
        <f>E19*C19</f>
        <v>64</v>
      </c>
      <c r="G19" s="12">
        <f t="shared" si="0"/>
        <v>83.2</v>
      </c>
      <c r="H19" s="1"/>
    </row>
    <row r="20" spans="1:8">
      <c r="A20" s="9" t="s">
        <v>36</v>
      </c>
      <c r="B20" s="10" t="s">
        <v>30</v>
      </c>
      <c r="C20" s="10">
        <v>3</v>
      </c>
      <c r="D20" s="28" t="s">
        <v>13</v>
      </c>
      <c r="E20" s="23">
        <v>56</v>
      </c>
      <c r="F20" s="26">
        <f>E20*C20</f>
        <v>168</v>
      </c>
      <c r="G20" s="12">
        <f t="shared" si="0"/>
        <v>218.4</v>
      </c>
      <c r="H20" s="1"/>
    </row>
    <row r="21" spans="1:8">
      <c r="A21" s="9" t="s">
        <v>37</v>
      </c>
      <c r="B21" s="10" t="s">
        <v>31</v>
      </c>
      <c r="C21" s="10">
        <v>1</v>
      </c>
      <c r="D21" s="28" t="s">
        <v>13</v>
      </c>
      <c r="E21" s="23">
        <v>5</v>
      </c>
      <c r="F21" s="26">
        <f>E21*C21</f>
        <v>5</v>
      </c>
      <c r="G21" s="12">
        <f t="shared" si="0"/>
        <v>6.5</v>
      </c>
      <c r="H21" s="1"/>
    </row>
    <row r="22" spans="1:8">
      <c r="A22" s="9">
        <v>2</v>
      </c>
      <c r="B22" s="29" t="s">
        <v>97</v>
      </c>
      <c r="C22" s="10"/>
      <c r="D22" s="10"/>
      <c r="E22" s="23"/>
      <c r="F22" s="23"/>
      <c r="G22" s="12"/>
      <c r="H22" s="1"/>
    </row>
    <row r="23" spans="1:8" ht="30">
      <c r="A23" s="9"/>
      <c r="B23" s="20" t="s">
        <v>14</v>
      </c>
      <c r="C23" s="10">
        <v>6</v>
      </c>
      <c r="D23" s="10" t="s">
        <v>13</v>
      </c>
      <c r="E23" s="23"/>
      <c r="F23" s="23"/>
      <c r="G23" s="12"/>
      <c r="H23" s="1"/>
    </row>
    <row r="24" spans="1:8">
      <c r="A24" s="9"/>
      <c r="B24" s="10" t="s">
        <v>15</v>
      </c>
      <c r="C24" s="10">
        <v>4</v>
      </c>
      <c r="D24" s="10" t="s">
        <v>13</v>
      </c>
      <c r="E24" s="23"/>
      <c r="F24" s="23"/>
      <c r="G24" s="12"/>
      <c r="H24" s="1"/>
    </row>
    <row r="25" spans="1:8">
      <c r="A25" s="9"/>
      <c r="B25" s="28" t="s">
        <v>32</v>
      </c>
      <c r="C25" s="10"/>
      <c r="D25" s="10"/>
      <c r="E25" s="23"/>
      <c r="F25" s="23"/>
      <c r="G25" s="12"/>
      <c r="H25" s="1"/>
    </row>
    <row r="26" spans="1:8">
      <c r="A26" s="9" t="s">
        <v>38</v>
      </c>
      <c r="B26" s="10" t="s">
        <v>30</v>
      </c>
      <c r="C26" s="10">
        <v>10</v>
      </c>
      <c r="D26" s="28" t="s">
        <v>13</v>
      </c>
      <c r="E26" s="23">
        <v>56</v>
      </c>
      <c r="F26" s="26">
        <f>E26*C26</f>
        <v>560</v>
      </c>
      <c r="G26" s="12">
        <f t="shared" si="0"/>
        <v>728</v>
      </c>
      <c r="H26" s="1"/>
    </row>
    <row r="27" spans="1:8">
      <c r="A27" s="9"/>
      <c r="B27" s="10"/>
      <c r="C27" s="10"/>
      <c r="D27" s="10"/>
      <c r="E27" s="23"/>
      <c r="F27" s="23"/>
      <c r="G27" s="12"/>
      <c r="H27" s="1"/>
    </row>
    <row r="28" spans="1:8">
      <c r="A28" s="9">
        <v>3</v>
      </c>
      <c r="B28" s="30" t="s">
        <v>18</v>
      </c>
      <c r="C28" s="10"/>
      <c r="D28" s="10"/>
      <c r="E28" s="23"/>
      <c r="F28" s="23"/>
      <c r="G28" s="12"/>
      <c r="H28" s="1"/>
    </row>
    <row r="29" spans="1:8">
      <c r="A29" s="9" t="s">
        <v>42</v>
      </c>
      <c r="B29" s="10" t="s">
        <v>16</v>
      </c>
      <c r="C29" s="10">
        <v>57</v>
      </c>
      <c r="D29" s="10" t="s">
        <v>6</v>
      </c>
      <c r="E29" s="23">
        <v>8</v>
      </c>
      <c r="F29" s="23">
        <f t="shared" ref="F29:F34" si="1">E29*C29</f>
        <v>456</v>
      </c>
      <c r="G29" s="12">
        <f t="shared" si="0"/>
        <v>592.80000000000007</v>
      </c>
      <c r="H29" s="1"/>
    </row>
    <row r="30" spans="1:8">
      <c r="A30" s="9" t="s">
        <v>43</v>
      </c>
      <c r="B30" s="10" t="s">
        <v>17</v>
      </c>
      <c r="C30" s="10">
        <v>12</v>
      </c>
      <c r="D30" s="10" t="s">
        <v>6</v>
      </c>
      <c r="E30" s="23">
        <v>8</v>
      </c>
      <c r="F30" s="23">
        <f t="shared" si="1"/>
        <v>96</v>
      </c>
      <c r="G30" s="12">
        <f t="shared" si="0"/>
        <v>124.80000000000001</v>
      </c>
      <c r="H30" s="1"/>
    </row>
    <row r="31" spans="1:8">
      <c r="A31" s="9"/>
      <c r="B31" s="10"/>
      <c r="C31" s="10"/>
      <c r="D31" s="10"/>
      <c r="E31" s="23"/>
      <c r="F31" s="23"/>
      <c r="G31" s="12"/>
      <c r="H31" s="1"/>
    </row>
    <row r="32" spans="1:8">
      <c r="A32" s="9">
        <v>4</v>
      </c>
      <c r="B32" s="10" t="s">
        <v>98</v>
      </c>
      <c r="C32" s="10"/>
      <c r="D32" s="10"/>
      <c r="E32" s="23"/>
      <c r="F32" s="23"/>
      <c r="G32" s="12"/>
      <c r="H32" s="1"/>
    </row>
    <row r="33" spans="1:9">
      <c r="A33" s="9" t="s">
        <v>44</v>
      </c>
      <c r="B33" s="10" t="s">
        <v>39</v>
      </c>
      <c r="C33" s="10">
        <v>276</v>
      </c>
      <c r="D33" s="10" t="s">
        <v>13</v>
      </c>
      <c r="E33" s="23">
        <v>9.43</v>
      </c>
      <c r="F33" s="23">
        <f t="shared" si="1"/>
        <v>2602.6799999999998</v>
      </c>
      <c r="G33" s="12">
        <f t="shared" si="0"/>
        <v>3383.4839999999999</v>
      </c>
      <c r="H33" s="1"/>
    </row>
    <row r="34" spans="1:9" ht="30">
      <c r="A34" s="9" t="s">
        <v>45</v>
      </c>
      <c r="B34" s="31" t="s">
        <v>40</v>
      </c>
      <c r="C34" s="28">
        <v>60</v>
      </c>
      <c r="D34" s="10" t="s">
        <v>13</v>
      </c>
      <c r="E34" s="26">
        <v>14</v>
      </c>
      <c r="F34" s="23">
        <f t="shared" si="1"/>
        <v>840</v>
      </c>
      <c r="G34" s="12">
        <f t="shared" si="0"/>
        <v>1092</v>
      </c>
      <c r="H34" s="1"/>
    </row>
    <row r="35" spans="1:9">
      <c r="A35" s="9"/>
      <c r="B35" s="10"/>
      <c r="C35" s="10"/>
      <c r="D35" s="10"/>
      <c r="E35" s="23"/>
      <c r="F35" s="23"/>
      <c r="G35" s="11"/>
      <c r="H35" s="1"/>
    </row>
    <row r="36" spans="1:9">
      <c r="A36" s="9">
        <v>5</v>
      </c>
      <c r="B36" s="10" t="s">
        <v>126</v>
      </c>
      <c r="C36" s="10"/>
      <c r="D36" s="10"/>
      <c r="E36" s="23"/>
      <c r="F36" s="23"/>
      <c r="G36" s="11"/>
      <c r="H36" s="1"/>
    </row>
    <row r="37" spans="1:9">
      <c r="A37" s="9"/>
      <c r="B37" s="10" t="s">
        <v>127</v>
      </c>
      <c r="C37" s="10"/>
      <c r="D37" s="10"/>
      <c r="E37" s="23"/>
      <c r="F37" s="23"/>
      <c r="G37" s="11"/>
      <c r="H37" s="1"/>
    </row>
    <row r="38" spans="1:9" ht="30">
      <c r="A38" s="9" t="s">
        <v>134</v>
      </c>
      <c r="B38" s="20" t="s">
        <v>133</v>
      </c>
      <c r="C38" s="28">
        <v>6</v>
      </c>
      <c r="D38" s="10" t="s">
        <v>13</v>
      </c>
      <c r="E38" s="23">
        <v>1250</v>
      </c>
      <c r="F38" s="23">
        <f>E38*C38</f>
        <v>7500</v>
      </c>
      <c r="G38" s="12">
        <f t="shared" ref="G38" si="2">(1+$G$3)*F38</f>
        <v>9750</v>
      </c>
      <c r="H38" s="1"/>
    </row>
    <row r="39" spans="1:9">
      <c r="A39" s="13"/>
      <c r="B39" s="14"/>
      <c r="C39" s="14"/>
      <c r="D39" s="14"/>
      <c r="E39" s="32"/>
      <c r="F39" s="32"/>
      <c r="G39" s="15">
        <f>SUM(G7:G38)</f>
        <v>16340.324000000001</v>
      </c>
      <c r="H39" s="1"/>
      <c r="I39" s="4"/>
    </row>
    <row r="40" spans="1:9">
      <c r="A40" s="1"/>
      <c r="B40" s="1"/>
      <c r="C40" s="1"/>
      <c r="D40" s="1"/>
      <c r="E40" s="2"/>
      <c r="F40" s="2"/>
      <c r="G40" s="1"/>
      <c r="H40" s="1"/>
    </row>
    <row r="41" spans="1:9">
      <c r="A41" s="1"/>
      <c r="B41" s="1"/>
      <c r="C41" s="1"/>
      <c r="D41" s="1"/>
      <c r="E41" s="2"/>
      <c r="F41" s="2"/>
      <c r="G41" s="1"/>
      <c r="H41" s="1"/>
    </row>
  </sheetData>
  <mergeCells count="2">
    <mergeCell ref="B2:F2"/>
    <mergeCell ref="B3:E3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1"/>
  <sheetViews>
    <sheetView workbookViewId="0">
      <selection activeCell="B1" sqref="B1"/>
    </sheetView>
  </sheetViews>
  <sheetFormatPr defaultRowHeight="15"/>
  <cols>
    <col min="2" max="2" width="60.7109375" customWidth="1"/>
    <col min="5" max="5" width="9.28515625" style="3" bestFit="1" customWidth="1"/>
    <col min="6" max="7" width="10.5703125" style="3" bestFit="1" customWidth="1"/>
    <col min="9" max="9" width="10.5703125" bestFit="1" customWidth="1"/>
  </cols>
  <sheetData>
    <row r="1" spans="1:7">
      <c r="A1" s="6"/>
      <c r="B1" s="18" t="s">
        <v>62</v>
      </c>
      <c r="C1" s="18"/>
      <c r="D1" s="18"/>
      <c r="E1" s="35"/>
      <c r="F1" s="35" t="s">
        <v>50</v>
      </c>
      <c r="G1" s="19">
        <f>G20</f>
        <v>99682.589999999982</v>
      </c>
    </row>
    <row r="2" spans="1:7">
      <c r="A2" s="9"/>
      <c r="B2" s="174" t="s">
        <v>74</v>
      </c>
      <c r="C2" s="174"/>
      <c r="D2" s="174"/>
      <c r="E2" s="174"/>
      <c r="F2" s="174"/>
      <c r="G2" s="25"/>
    </row>
    <row r="3" spans="1:7">
      <c r="A3" s="9"/>
      <c r="B3" s="10" t="s">
        <v>75</v>
      </c>
      <c r="C3" s="33"/>
      <c r="D3" s="33"/>
      <c r="E3" s="36"/>
      <c r="F3" s="36"/>
      <c r="G3" s="25"/>
    </row>
    <row r="4" spans="1:7" ht="30">
      <c r="A4" s="9"/>
      <c r="B4" s="17" t="s">
        <v>76</v>
      </c>
      <c r="C4" s="33"/>
      <c r="D4" s="33"/>
      <c r="E4" s="36"/>
      <c r="F4" s="36"/>
      <c r="G4" s="25"/>
    </row>
    <row r="5" spans="1:7">
      <c r="A5" s="9"/>
      <c r="B5" s="17"/>
      <c r="C5" s="33"/>
      <c r="D5" s="33"/>
      <c r="E5" s="36"/>
      <c r="F5" s="36"/>
      <c r="G5" s="25"/>
    </row>
    <row r="6" spans="1:7">
      <c r="A6" s="9"/>
      <c r="B6" s="17"/>
      <c r="C6" s="33"/>
      <c r="D6" s="33"/>
      <c r="E6" s="36"/>
      <c r="F6" s="36"/>
      <c r="G6" s="25"/>
    </row>
    <row r="7" spans="1:7">
      <c r="A7" s="9"/>
      <c r="B7" s="17"/>
      <c r="C7" s="33"/>
      <c r="D7" s="33"/>
      <c r="E7" s="36"/>
      <c r="F7" s="36"/>
      <c r="G7" s="25"/>
    </row>
    <row r="8" spans="1:7">
      <c r="A8" s="9"/>
      <c r="B8" s="17"/>
      <c r="C8" s="33"/>
      <c r="D8" s="33"/>
      <c r="E8" s="36"/>
      <c r="F8" s="36"/>
      <c r="G8" s="25"/>
    </row>
    <row r="9" spans="1:7">
      <c r="A9" s="9"/>
      <c r="B9" s="173" t="s">
        <v>41</v>
      </c>
      <c r="C9" s="173"/>
      <c r="D9" s="173"/>
      <c r="E9" s="173"/>
      <c r="F9" s="37" t="s">
        <v>48</v>
      </c>
      <c r="G9" s="25">
        <v>0.3</v>
      </c>
    </row>
    <row r="10" spans="1:7">
      <c r="A10" s="9"/>
      <c r="B10" s="24"/>
      <c r="C10" s="10"/>
      <c r="D10" s="10"/>
      <c r="E10" s="23"/>
      <c r="F10" s="23" t="s">
        <v>25</v>
      </c>
      <c r="G10" s="25" t="s">
        <v>25</v>
      </c>
    </row>
    <row r="11" spans="1:7">
      <c r="A11" s="9">
        <v>1</v>
      </c>
      <c r="B11" s="10" t="s">
        <v>53</v>
      </c>
      <c r="C11" s="10" t="s">
        <v>22</v>
      </c>
      <c r="D11" s="10" t="s">
        <v>23</v>
      </c>
      <c r="E11" s="26" t="s">
        <v>24</v>
      </c>
      <c r="F11" s="23" t="s">
        <v>46</v>
      </c>
      <c r="G11" s="38" t="s">
        <v>47</v>
      </c>
    </row>
    <row r="12" spans="1:7">
      <c r="A12" s="9" t="s">
        <v>33</v>
      </c>
      <c r="B12" s="10" t="s">
        <v>77</v>
      </c>
      <c r="C12" s="10">
        <v>570</v>
      </c>
      <c r="D12" s="10" t="s">
        <v>13</v>
      </c>
      <c r="E12" s="23">
        <v>3.37</v>
      </c>
      <c r="F12" s="23">
        <f>E12*C12</f>
        <v>1920.9</v>
      </c>
      <c r="G12" s="25">
        <f>(1+$G$9)*F12</f>
        <v>2497.17</v>
      </c>
    </row>
    <row r="13" spans="1:7" ht="30">
      <c r="A13" s="9" t="s">
        <v>34</v>
      </c>
      <c r="B13" s="41" t="s">
        <v>78</v>
      </c>
      <c r="C13" s="10">
        <v>570</v>
      </c>
      <c r="D13" s="10" t="s">
        <v>13</v>
      </c>
      <c r="E13" s="23">
        <v>123.72</v>
      </c>
      <c r="F13" s="23">
        <f>E13*C13</f>
        <v>70520.399999999994</v>
      </c>
      <c r="G13" s="25">
        <f>(1+$G$9)*F13</f>
        <v>91676.51999999999</v>
      </c>
    </row>
    <row r="14" spans="1:7">
      <c r="A14" s="9" t="s">
        <v>35</v>
      </c>
      <c r="B14" s="10" t="s">
        <v>79</v>
      </c>
      <c r="C14" s="10">
        <v>32</v>
      </c>
      <c r="D14" s="10" t="s">
        <v>6</v>
      </c>
      <c r="E14" s="23">
        <v>40</v>
      </c>
      <c r="F14" s="23">
        <f>E14*C14</f>
        <v>1280</v>
      </c>
      <c r="G14" s="25">
        <f>(1+$G$9)*F14</f>
        <v>1664</v>
      </c>
    </row>
    <row r="15" spans="1:7">
      <c r="A15" s="9" t="s">
        <v>36</v>
      </c>
      <c r="B15" s="10" t="s">
        <v>80</v>
      </c>
      <c r="C15" s="10">
        <v>45</v>
      </c>
      <c r="D15" s="10" t="s">
        <v>6</v>
      </c>
      <c r="E15" s="23">
        <v>43</v>
      </c>
      <c r="F15" s="23">
        <f>E15*C15</f>
        <v>1935</v>
      </c>
      <c r="G15" s="25">
        <f>(1+$G$9)*F15</f>
        <v>2515.5</v>
      </c>
    </row>
    <row r="16" spans="1:7">
      <c r="A16" s="9" t="s">
        <v>37</v>
      </c>
      <c r="B16" s="10" t="s">
        <v>124</v>
      </c>
      <c r="C16" s="10">
        <v>11</v>
      </c>
      <c r="D16" s="10" t="s">
        <v>6</v>
      </c>
      <c r="E16" s="23">
        <v>58</v>
      </c>
      <c r="F16" s="23">
        <f>E16*C16</f>
        <v>638</v>
      </c>
      <c r="G16" s="25">
        <f>(1+$G$9)*F16</f>
        <v>829.4</v>
      </c>
    </row>
    <row r="17" spans="1:9">
      <c r="A17" s="9" t="s">
        <v>123</v>
      </c>
      <c r="B17" s="10" t="s">
        <v>125</v>
      </c>
      <c r="C17" s="10"/>
      <c r="D17" s="10"/>
      <c r="E17" s="23"/>
      <c r="F17" s="23"/>
      <c r="G17" s="25">
        <v>500</v>
      </c>
    </row>
    <row r="18" spans="1:9">
      <c r="A18" s="9"/>
      <c r="B18" s="10"/>
      <c r="C18" s="10"/>
      <c r="D18" s="10"/>
      <c r="E18" s="23"/>
      <c r="F18" s="23"/>
      <c r="G18" s="25"/>
    </row>
    <row r="19" spans="1:9">
      <c r="A19" s="9"/>
      <c r="B19" s="10"/>
      <c r="C19" s="10"/>
      <c r="D19" s="10"/>
      <c r="E19" s="23"/>
      <c r="F19" s="23"/>
      <c r="G19" s="25"/>
    </row>
    <row r="20" spans="1:9">
      <c r="A20" s="13"/>
      <c r="B20" s="14"/>
      <c r="C20" s="14"/>
      <c r="D20" s="14"/>
      <c r="E20" s="32"/>
      <c r="F20" s="32" t="s">
        <v>81</v>
      </c>
      <c r="G20" s="39">
        <f>SUM(G12:G19)</f>
        <v>99682.589999999982</v>
      </c>
    </row>
    <row r="21" spans="1:9">
      <c r="B21" s="5"/>
      <c r="I21" s="4"/>
    </row>
  </sheetData>
  <mergeCells count="2">
    <mergeCell ref="B2:F2"/>
    <mergeCell ref="B9:E9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topLeftCell="B1" workbookViewId="0">
      <selection activeCell="B1" sqref="B1"/>
    </sheetView>
  </sheetViews>
  <sheetFormatPr defaultRowHeight="15"/>
  <cols>
    <col min="2" max="2" width="60.7109375" customWidth="1"/>
    <col min="6" max="7" width="10.5703125" bestFit="1" customWidth="1"/>
  </cols>
  <sheetData>
    <row r="1" spans="1:7">
      <c r="A1" s="6"/>
      <c r="B1" s="18" t="s">
        <v>73</v>
      </c>
      <c r="C1" s="18"/>
      <c r="D1" s="18"/>
      <c r="E1" s="35"/>
      <c r="F1" s="35" t="s">
        <v>50</v>
      </c>
      <c r="G1" s="19">
        <f>G12</f>
        <v>19532.759999999998</v>
      </c>
    </row>
    <row r="2" spans="1:7">
      <c r="A2" s="9"/>
      <c r="B2" s="174" t="s">
        <v>74</v>
      </c>
      <c r="C2" s="174"/>
      <c r="D2" s="174"/>
      <c r="E2" s="174"/>
      <c r="F2" s="174"/>
      <c r="G2" s="25"/>
    </row>
    <row r="3" spans="1:7">
      <c r="A3" s="9"/>
      <c r="B3" s="10" t="s">
        <v>83</v>
      </c>
      <c r="C3" s="33"/>
      <c r="D3" s="33"/>
      <c r="E3" s="36"/>
      <c r="F3" s="36"/>
      <c r="G3" s="25"/>
    </row>
    <row r="4" spans="1:7">
      <c r="A4" s="9"/>
      <c r="B4" s="17" t="s">
        <v>82</v>
      </c>
      <c r="C4" s="33"/>
      <c r="D4" s="33"/>
      <c r="E4" s="36"/>
      <c r="F4" s="36"/>
      <c r="G4" s="25"/>
    </row>
    <row r="5" spans="1:7">
      <c r="A5" s="9"/>
      <c r="B5" s="17"/>
      <c r="C5" s="33"/>
      <c r="D5" s="33"/>
      <c r="E5" s="36"/>
      <c r="F5" s="36"/>
      <c r="G5" s="25"/>
    </row>
    <row r="6" spans="1:7">
      <c r="A6" s="9"/>
      <c r="B6" s="173" t="s">
        <v>41</v>
      </c>
      <c r="C6" s="173"/>
      <c r="D6" s="173"/>
      <c r="E6" s="173"/>
      <c r="F6" s="37" t="s">
        <v>48</v>
      </c>
      <c r="G6" s="25">
        <v>0.3</v>
      </c>
    </row>
    <row r="7" spans="1:7">
      <c r="A7" s="9"/>
      <c r="B7" s="24"/>
      <c r="C7" s="10"/>
      <c r="D7" s="10"/>
      <c r="E7" s="23"/>
      <c r="F7" s="23" t="s">
        <v>25</v>
      </c>
      <c r="G7" s="25" t="s">
        <v>25</v>
      </c>
    </row>
    <row r="8" spans="1:7">
      <c r="A8" s="9">
        <v>1</v>
      </c>
      <c r="B8" s="10" t="s">
        <v>53</v>
      </c>
      <c r="C8" s="10" t="s">
        <v>22</v>
      </c>
      <c r="D8" s="10" t="s">
        <v>23</v>
      </c>
      <c r="E8" s="26" t="s">
        <v>24</v>
      </c>
      <c r="F8" s="23" t="s">
        <v>46</v>
      </c>
      <c r="G8" s="38" t="s">
        <v>47</v>
      </c>
    </row>
    <row r="9" spans="1:7">
      <c r="A9" s="9"/>
      <c r="B9" s="10" t="s">
        <v>84</v>
      </c>
      <c r="C9" s="10">
        <v>570</v>
      </c>
      <c r="D9" s="10" t="s">
        <v>13</v>
      </c>
      <c r="E9" s="23">
        <v>1.36</v>
      </c>
      <c r="F9" s="23">
        <f>E9*C9</f>
        <v>775.2</v>
      </c>
      <c r="G9" s="25">
        <f>(1+$G$6)*F9</f>
        <v>1007.7600000000001</v>
      </c>
    </row>
    <row r="10" spans="1:7">
      <c r="A10" s="9"/>
      <c r="B10" s="10" t="s">
        <v>85</v>
      </c>
      <c r="C10" s="10">
        <v>570</v>
      </c>
      <c r="D10" s="10" t="s">
        <v>13</v>
      </c>
      <c r="E10" s="23">
        <v>25</v>
      </c>
      <c r="F10" s="23">
        <f>E10*C10</f>
        <v>14250</v>
      </c>
      <c r="G10" s="25">
        <f>(1+$G$6)*F10</f>
        <v>18525</v>
      </c>
    </row>
    <row r="11" spans="1:7">
      <c r="A11" s="9"/>
      <c r="B11" s="10"/>
      <c r="C11" s="10"/>
      <c r="D11" s="10"/>
      <c r="E11" s="10"/>
      <c r="F11" s="10"/>
      <c r="G11" s="11"/>
    </row>
    <row r="12" spans="1:7">
      <c r="A12" s="9"/>
      <c r="B12" s="10"/>
      <c r="C12" s="10"/>
      <c r="D12" s="10"/>
      <c r="E12" s="10"/>
      <c r="F12" s="10" t="s">
        <v>81</v>
      </c>
      <c r="G12" s="12">
        <f>SUM(G9:G11)</f>
        <v>19532.759999999998</v>
      </c>
    </row>
    <row r="13" spans="1:7">
      <c r="A13" s="13"/>
      <c r="B13" s="14"/>
      <c r="C13" s="14"/>
      <c r="D13" s="14"/>
      <c r="E13" s="14"/>
      <c r="F13" s="14"/>
      <c r="G13" s="34"/>
    </row>
  </sheetData>
  <mergeCells count="2">
    <mergeCell ref="B2:F2"/>
    <mergeCell ref="B6:E6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8"/>
  <sheetViews>
    <sheetView workbookViewId="0">
      <selection activeCell="B1" sqref="B1"/>
    </sheetView>
  </sheetViews>
  <sheetFormatPr defaultRowHeight="15"/>
  <cols>
    <col min="2" max="2" width="60.7109375" customWidth="1"/>
    <col min="7" max="7" width="9.5703125" bestFit="1" customWidth="1"/>
    <col min="10" max="10" width="9.5703125" bestFit="1" customWidth="1"/>
  </cols>
  <sheetData>
    <row r="1" spans="1:8">
      <c r="A1" s="6"/>
      <c r="B1" s="175" t="s">
        <v>88</v>
      </c>
      <c r="C1" s="18"/>
      <c r="D1" s="18"/>
      <c r="E1" s="18"/>
      <c r="F1" s="18" t="s">
        <v>50</v>
      </c>
      <c r="G1" s="19">
        <f>G16</f>
        <v>0</v>
      </c>
    </row>
    <row r="2" spans="1:8">
      <c r="A2" s="9"/>
      <c r="B2" s="174" t="s">
        <v>63</v>
      </c>
      <c r="C2" s="174"/>
      <c r="D2" s="174"/>
      <c r="E2" s="174"/>
      <c r="F2" s="174"/>
      <c r="G2" s="11"/>
    </row>
    <row r="3" spans="1:8">
      <c r="A3" s="9"/>
      <c r="B3" s="10" t="s">
        <v>65</v>
      </c>
      <c r="C3" s="33"/>
      <c r="D3" s="33"/>
      <c r="E3" s="33"/>
      <c r="F3" s="33"/>
      <c r="G3" s="11"/>
    </row>
    <row r="4" spans="1:8" ht="30">
      <c r="A4" s="9"/>
      <c r="B4" s="17" t="s">
        <v>64</v>
      </c>
      <c r="C4" s="33"/>
      <c r="D4" s="33"/>
      <c r="E4" s="33"/>
      <c r="F4" s="33"/>
      <c r="G4" s="11"/>
    </row>
    <row r="5" spans="1:8">
      <c r="A5" s="9"/>
      <c r="B5" s="173" t="s">
        <v>41</v>
      </c>
      <c r="C5" s="173"/>
      <c r="D5" s="173"/>
      <c r="E5" s="173"/>
      <c r="F5" s="20" t="s">
        <v>48</v>
      </c>
      <c r="G5" s="21">
        <v>0.3</v>
      </c>
    </row>
    <row r="6" spans="1:8">
      <c r="A6" s="9"/>
      <c r="B6" s="24"/>
      <c r="C6" s="10"/>
      <c r="D6" s="10"/>
      <c r="E6" s="23"/>
      <c r="F6" s="23" t="s">
        <v>25</v>
      </c>
      <c r="G6" s="25" t="s">
        <v>25</v>
      </c>
    </row>
    <row r="7" spans="1:8">
      <c r="A7" s="9">
        <v>1</v>
      </c>
      <c r="B7" s="10" t="s">
        <v>53</v>
      </c>
      <c r="C7" s="10" t="s">
        <v>22</v>
      </c>
      <c r="D7" s="10" t="s">
        <v>23</v>
      </c>
      <c r="E7" s="26" t="s">
        <v>24</v>
      </c>
      <c r="F7" s="23" t="s">
        <v>46</v>
      </c>
      <c r="G7" s="27" t="s">
        <v>47</v>
      </c>
    </row>
    <row r="8" spans="1:8">
      <c r="A8" s="9"/>
      <c r="B8" s="22" t="s">
        <v>66</v>
      </c>
      <c r="C8" s="10"/>
      <c r="D8" s="10"/>
      <c r="E8" s="23"/>
      <c r="F8" s="23"/>
      <c r="G8" s="11"/>
    </row>
    <row r="9" spans="1:8">
      <c r="A9" s="9"/>
      <c r="B9" s="17" t="s">
        <v>67</v>
      </c>
      <c r="C9" s="10">
        <v>1</v>
      </c>
      <c r="D9" s="10" t="s">
        <v>13</v>
      </c>
      <c r="E9" s="23">
        <v>25</v>
      </c>
      <c r="F9" s="23">
        <f>E9*C9</f>
        <v>25</v>
      </c>
      <c r="G9" s="25">
        <f>(1+$G$5)*F9</f>
        <v>32.5</v>
      </c>
    </row>
    <row r="10" spans="1:8">
      <c r="A10" s="9"/>
      <c r="B10" s="10" t="s">
        <v>68</v>
      </c>
      <c r="C10" s="10">
        <v>4.5</v>
      </c>
      <c r="D10" s="10" t="s">
        <v>9</v>
      </c>
      <c r="E10" s="10">
        <v>10</v>
      </c>
      <c r="F10" s="23">
        <f t="shared" ref="F10:F11" si="0">E10*C10</f>
        <v>45</v>
      </c>
      <c r="G10" s="25">
        <f t="shared" ref="G10:G13" si="1">(1+$G$5)*F10</f>
        <v>58.5</v>
      </c>
    </row>
    <row r="11" spans="1:8">
      <c r="A11" s="9"/>
      <c r="B11" s="10" t="s">
        <v>69</v>
      </c>
      <c r="C11" s="10">
        <v>1.5</v>
      </c>
      <c r="D11" s="10" t="s">
        <v>13</v>
      </c>
      <c r="E11" s="10">
        <v>30</v>
      </c>
      <c r="F11" s="23">
        <f t="shared" si="0"/>
        <v>45</v>
      </c>
      <c r="G11" s="25">
        <f t="shared" si="1"/>
        <v>58.5</v>
      </c>
    </row>
    <row r="12" spans="1:8">
      <c r="A12" s="9"/>
      <c r="B12" s="10" t="s">
        <v>70</v>
      </c>
      <c r="C12" s="10">
        <v>7.4999999999999997E-2</v>
      </c>
      <c r="D12" s="28" t="s">
        <v>3</v>
      </c>
      <c r="E12" s="26">
        <v>360</v>
      </c>
      <c r="F12" s="23">
        <f t="shared" ref="F12:F13" si="2">E12*C12</f>
        <v>27</v>
      </c>
      <c r="G12" s="25">
        <f t="shared" si="1"/>
        <v>35.1</v>
      </c>
    </row>
    <row r="13" spans="1:8">
      <c r="A13" s="9"/>
      <c r="B13" s="10" t="s">
        <v>113</v>
      </c>
      <c r="C13" s="10">
        <v>1.5</v>
      </c>
      <c r="D13" s="10" t="s">
        <v>13</v>
      </c>
      <c r="E13" s="10">
        <v>20</v>
      </c>
      <c r="F13" s="23">
        <f t="shared" si="2"/>
        <v>30</v>
      </c>
      <c r="G13" s="25">
        <f t="shared" si="1"/>
        <v>39</v>
      </c>
      <c r="H13" s="4"/>
    </row>
    <row r="14" spans="1:8">
      <c r="A14" s="9"/>
      <c r="B14" s="10"/>
      <c r="C14" s="10"/>
      <c r="D14" s="10"/>
      <c r="E14" s="10"/>
      <c r="F14" s="10"/>
      <c r="G14" s="25"/>
    </row>
    <row r="15" spans="1:8">
      <c r="A15" s="9"/>
      <c r="B15" s="10" t="s">
        <v>71</v>
      </c>
      <c r="C15" s="10"/>
      <c r="D15" s="10"/>
      <c r="E15" s="10"/>
      <c r="F15" s="10"/>
      <c r="G15" s="25">
        <f>SUM(G9:G14)</f>
        <v>223.6</v>
      </c>
    </row>
    <row r="16" spans="1:8">
      <c r="A16" s="9"/>
      <c r="B16" s="10" t="s">
        <v>72</v>
      </c>
      <c r="C16" s="10"/>
      <c r="D16" s="10"/>
      <c r="E16" s="10"/>
      <c r="F16" s="10"/>
      <c r="G16" s="25"/>
    </row>
    <row r="17" spans="1:10">
      <c r="A17" s="13"/>
      <c r="B17" s="14" t="s">
        <v>172</v>
      </c>
      <c r="C17" s="14"/>
      <c r="D17" s="14"/>
      <c r="E17" s="14"/>
      <c r="F17" s="14"/>
      <c r="G17" s="39">
        <v>1440.91</v>
      </c>
    </row>
    <row r="18" spans="1:10">
      <c r="J18" s="4"/>
    </row>
  </sheetData>
  <mergeCells count="2">
    <mergeCell ref="B2:F2"/>
    <mergeCell ref="B5:E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cronograma</vt:lpstr>
      <vt:lpstr>ORÇAMENTO_RESUMO</vt:lpstr>
      <vt:lpstr>REPARO 1 CLINICA</vt:lpstr>
      <vt:lpstr>REPARO 2 - RAMPA</vt:lpstr>
      <vt:lpstr>REPARO 3 -TELHADO</vt:lpstr>
      <vt:lpstr>REPARO 4 - FORRO</vt:lpstr>
      <vt:lpstr>REPARO 5-PILAR TRIANGULAR</vt:lpstr>
      <vt:lpstr>cronograma!Area_de_impressao</vt:lpstr>
      <vt:lpstr>ORÇAMENTO_RESUMO!Area_de_impressao</vt:lpstr>
      <vt:lpstr>'REPARO 1 CLINICA'!Area_de_impressao</vt:lpstr>
      <vt:lpstr>'REPARO 2 - RAMPA'!Area_de_impressao</vt:lpstr>
      <vt:lpstr>'REPARO 3 -TELHADO'!Area_de_impressao</vt:lpstr>
      <vt:lpstr>'REPARO 4 - FORRO'!Area_de_impressao</vt:lpstr>
      <vt:lpstr>'REPARO 5-PILAR TRIANGULAR'!Area_de_impressao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LINCOLN NOZAKI</dc:creator>
  <cp:lastModifiedBy>victor luiz dias anselmo</cp:lastModifiedBy>
  <cp:lastPrinted>2018-08-21T17:15:26Z</cp:lastPrinted>
  <dcterms:created xsi:type="dcterms:W3CDTF">2016-10-18T16:59:43Z</dcterms:created>
  <dcterms:modified xsi:type="dcterms:W3CDTF">2018-08-21T17:37:04Z</dcterms:modified>
</cp:coreProperties>
</file>