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115" windowHeight="7995" activeTab="1"/>
  </bookViews>
  <sheets>
    <sheet name="CRONOGRAMA" sheetId="3" r:id="rId1"/>
    <sheet name="PLANILHA" sheetId="2" r:id="rId2"/>
    <sheet name="Plan1" sheetId="1" r:id="rId3"/>
  </sheets>
  <definedNames>
    <definedName name="_xlnm.Print_Area" localSheetId="0">CRONOGRAMA!$B$3:$J$22</definedName>
    <definedName name="_xlnm.Print_Area" localSheetId="2">Plan1!#REF!</definedName>
    <definedName name="_xlnm.Print_Area" localSheetId="1">PLANILHA!$B$2:$K$36</definedName>
  </definedNames>
  <calcPr calcId="125725"/>
</workbook>
</file>

<file path=xl/calcChain.xml><?xml version="1.0" encoding="utf-8"?>
<calcChain xmlns="http://schemas.openxmlformats.org/spreadsheetml/2006/main">
  <c r="C17" i="3"/>
  <c r="F30" i="2"/>
  <c r="H30" s="1"/>
  <c r="I30" s="1"/>
  <c r="H29"/>
  <c r="I29" s="1"/>
  <c r="H28"/>
  <c r="I28" s="1"/>
  <c r="F22"/>
  <c r="H22" s="1"/>
  <c r="I22" s="1"/>
  <c r="F21"/>
  <c r="F24" s="1"/>
  <c r="H24" s="1"/>
  <c r="I24" s="1"/>
  <c r="E13"/>
  <c r="J26" l="1"/>
  <c r="D17" i="3" s="1"/>
  <c r="H17" s="1"/>
  <c r="H20" s="1"/>
  <c r="H21" i="2"/>
  <c r="H19"/>
  <c r="I19" s="1"/>
  <c r="C10" i="3"/>
  <c r="C9"/>
  <c r="C16"/>
  <c r="C15"/>
  <c r="C14"/>
  <c r="B5"/>
  <c r="J15" i="2"/>
  <c r="J18" l="1"/>
  <c r="I21"/>
  <c r="J20" s="1"/>
  <c r="F25"/>
  <c r="H25" s="1"/>
  <c r="D14" i="3" l="1"/>
  <c r="F14" s="1"/>
  <c r="J31" i="2"/>
  <c r="D15" i="3"/>
  <c r="F15" s="1"/>
  <c r="I25" i="2"/>
  <c r="J23" s="1"/>
  <c r="H31"/>
  <c r="D16" i="3" l="1"/>
  <c r="F16" s="1"/>
  <c r="F20" s="1"/>
  <c r="K32" i="2"/>
  <c r="G10" i="3" s="1"/>
  <c r="H21" l="1"/>
  <c r="F21"/>
  <c r="D20"/>
</calcChain>
</file>

<file path=xl/sharedStrings.xml><?xml version="1.0" encoding="utf-8"?>
<sst xmlns="http://schemas.openxmlformats.org/spreadsheetml/2006/main" count="75" uniqueCount="63">
  <si>
    <t>Universidade Estadual do Norte do Paraná - UENP</t>
  </si>
  <si>
    <t>ORÇAMENTO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</si>
  <si>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</si>
  <si>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</si>
  <si>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Div.   Obras e Manutenção</t>
  </si>
  <si>
    <t>ITEM</t>
  </si>
  <si>
    <t>DESCRIÇÃO DOS SERVIÇOS</t>
  </si>
  <si>
    <t>UNID</t>
  </si>
  <si>
    <t>QUANT.</t>
  </si>
  <si>
    <t>CUSTO UNIT.(R$)</t>
  </si>
  <si>
    <t>PR. TOTAL UNIT.(R$)</t>
  </si>
  <si>
    <t>PR. TOTAL c/BDI (R$)</t>
  </si>
  <si>
    <t>TOTAL GERAL</t>
  </si>
  <si>
    <t>Lincoln Makoto Nozaki</t>
  </si>
  <si>
    <t>Eng.º Civil  CREA/PR 9.555-D</t>
  </si>
  <si>
    <t xml:space="preserve">                             Campus JACAREZINHO </t>
  </si>
  <si>
    <t xml:space="preserve">                                     Paraná em 01/12/08                          -                   </t>
  </si>
  <si>
    <t xml:space="preserve">                            Divisão de Obras e Manutenção</t>
  </si>
  <si>
    <t>CRONOGRAMA FÍSICO-FINANCEIRO</t>
  </si>
  <si>
    <t xml:space="preserve">VALOR DA OBRA: </t>
  </si>
  <si>
    <t>VALOR DOS</t>
  </si>
  <si>
    <t>SERVIÇOS A EXECUTAR-EM %</t>
  </si>
  <si>
    <t>SERVIÇOS(R$)</t>
  </si>
  <si>
    <t>TOTAL SIMPLES EM R$</t>
  </si>
  <si>
    <t>PLANILHA DE SERVIÇOS</t>
  </si>
  <si>
    <t>m²</t>
  </si>
  <si>
    <t xml:space="preserve">Local: UENP - CCS               </t>
  </si>
  <si>
    <t>Totais</t>
  </si>
  <si>
    <t>73859/001 DESMATAMENTO E LIMPEZA MECANIZADA DE TERRENO COM REMOCAO DE CAMADA VEGETAL, UTILIZANDO TRATOR DE ESTEIRAS</t>
  </si>
  <si>
    <t>m³</t>
  </si>
  <si>
    <t>LIMPEZA</t>
  </si>
  <si>
    <t>ESCAVAÇÃO E TRANSPORTE</t>
  </si>
  <si>
    <t>ATERRO COMPACTADO</t>
  </si>
  <si>
    <t>ESCAVACAO MECANICA, A CEU ABERTO, EM MATERIAL DE 1A CATEGORIA, COM ESCAVADEIRA</t>
  </si>
  <si>
    <t>Dados:</t>
  </si>
  <si>
    <t>m</t>
  </si>
  <si>
    <t>km</t>
  </si>
  <si>
    <t>Largura (em planta) do talude à construir =</t>
  </si>
  <si>
    <t>Distância da jazida  =</t>
  </si>
  <si>
    <t>Largura do talude atual à limpar  =</t>
  </si>
  <si>
    <t>Comprimento linear do talude  =</t>
  </si>
  <si>
    <t>Volume (estimado) de atêrro compactado =</t>
  </si>
  <si>
    <t>73822/2</t>
  </si>
  <si>
    <t xml:space="preserve"> TRANSPORTE COM CAMINHÃO BASCULANTE DE 14 M3, EM VIA URBANA EM LEITO NATURAL TXKM 0,68 0,06 0,74</t>
  </si>
  <si>
    <t>txkm</t>
  </si>
  <si>
    <t>74034/1</t>
  </si>
  <si>
    <t xml:space="preserve">41722 COMPACTACAO MECANICA A 100% DO PROCTOR NORMAL - PAVIMENTACAO URBANA </t>
  </si>
  <si>
    <t xml:space="preserve"> ESPALHAMENTO DE MATERIAL DE 1A CATEGORIA COM TRATOR DE ESTEIRA COM 153HP </t>
  </si>
  <si>
    <t xml:space="preserve">Área do talude (em corte) = </t>
  </si>
  <si>
    <t>Total do ítem</t>
  </si>
  <si>
    <t>Referência SINAPI: DEZEMBRO de 2016 - Vigência: FEVEREIRO de 2017</t>
  </si>
  <si>
    <t>EXECUÇÃO DE PASSEIO (CALÇADA) OU PISO DE CONCRETO COM CONCRETO MOLDADO IN LOCO, USINADO, ACABAMENTO CONVENCIONAL, NÃO ARMADO. AF_07/2016</t>
  </si>
  <si>
    <t>CALÇADA [10m de extensão X 1m de largura X 5cm espessura]</t>
  </si>
  <si>
    <t>LIGAÇÃO  DE ESGOTO DN 100MM, DA cantina ATÉ A CAIXA, COMPOSTO POR 20 M TUBO DE PVC ESGOTO PREDIAL DN 100MM E CAIXA DE ALVENARIA COM TAMPA DE CONCRETO</t>
  </si>
  <si>
    <t>cj.</t>
  </si>
  <si>
    <t>CALÇADA , ESGOTO E GRAMA</t>
  </si>
  <si>
    <t xml:space="preserve">PLANTIO DE GRAMA  EM PLACA </t>
  </si>
  <si>
    <t>Prazo de execução: 2 meses</t>
  </si>
  <si>
    <t>mês 2</t>
  </si>
  <si>
    <t>mês 1</t>
  </si>
  <si>
    <t>Acumulado em R$</t>
  </si>
  <si>
    <t xml:space="preserve">Obra: aterro </t>
  </si>
  <si>
    <t>Data:05/06/2017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</si>
</sst>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&quot;R$&quot;\ #,##0.00"/>
    <numFmt numFmtId="165" formatCode="#,##0.0000"/>
    <numFmt numFmtId="166" formatCode="0.0%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i/>
      <sz val="13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b/>
      <sz val="10"/>
      <name val="BlizzardD"/>
      <family val="4"/>
    </font>
    <font>
      <b/>
      <u/>
      <sz val="12"/>
      <name val="Arial"/>
      <family val="2"/>
    </font>
    <font>
      <sz val="12"/>
      <color theme="1"/>
      <name val="Calibri"/>
      <family val="2"/>
      <scheme val="minor"/>
    </font>
    <font>
      <sz val="8"/>
      <name val="Arial"/>
      <family val="2"/>
    </font>
    <font>
      <i/>
      <sz val="12"/>
      <name val="Arial"/>
      <family val="2"/>
    </font>
    <font>
      <b/>
      <i/>
      <sz val="12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</cellStyleXfs>
  <cellXfs count="206">
    <xf numFmtId="0" fontId="0" fillId="0" borderId="0" xfId="0"/>
    <xf numFmtId="0" fontId="1" fillId="0" borderId="0" xfId="1" applyBorder="1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5" xfId="0" applyBorder="1"/>
    <xf numFmtId="0" fontId="0" fillId="0" borderId="16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10" fontId="0" fillId="0" borderId="1" xfId="0" applyNumberForma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4" fontId="0" fillId="0" borderId="0" xfId="0" applyNumberFormat="1" applyBorder="1"/>
    <xf numFmtId="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4" fontId="7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4" fontId="0" fillId="0" borderId="21" xfId="0" applyNumberFormat="1" applyBorder="1"/>
    <xf numFmtId="4" fontId="8" fillId="0" borderId="0" xfId="0" applyNumberFormat="1" applyFont="1" applyBorder="1"/>
    <xf numFmtId="164" fontId="0" fillId="0" borderId="0" xfId="0" applyNumberFormat="1" applyBorder="1" applyAlignment="1">
      <alignment horizontal="left"/>
    </xf>
    <xf numFmtId="0" fontId="0" fillId="0" borderId="23" xfId="0" applyBorder="1"/>
    <xf numFmtId="0" fontId="8" fillId="0" borderId="12" xfId="4" applyFont="1" applyBorder="1" applyAlignment="1">
      <alignment horizontal="left" vertical="center"/>
    </xf>
    <xf numFmtId="0" fontId="8" fillId="0" borderId="25" xfId="4" applyFont="1" applyBorder="1" applyAlignment="1">
      <alignment horizontal="center" vertical="center"/>
    </xf>
    <xf numFmtId="0" fontId="19" fillId="0" borderId="17" xfId="4" applyFont="1" applyBorder="1"/>
    <xf numFmtId="0" fontId="19" fillId="0" borderId="18" xfId="4" applyFont="1" applyBorder="1" applyAlignment="1">
      <alignment horizontal="left"/>
    </xf>
    <xf numFmtId="0" fontId="19" fillId="0" borderId="18" xfId="4" applyFont="1" applyBorder="1"/>
    <xf numFmtId="4" fontId="19" fillId="0" borderId="18" xfId="4" applyNumberFormat="1" applyFont="1" applyBorder="1"/>
    <xf numFmtId="0" fontId="8" fillId="0" borderId="19" xfId="4" applyBorder="1"/>
    <xf numFmtId="43" fontId="0" fillId="0" borderId="0" xfId="0" applyNumberFormat="1"/>
    <xf numFmtId="0" fontId="0" fillId="0" borderId="6" xfId="0" applyBorder="1" applyAlignment="1">
      <alignment horizontal="center" vertical="top"/>
    </xf>
    <xf numFmtId="4" fontId="8" fillId="0" borderId="7" xfId="0" applyNumberFormat="1" applyFont="1" applyBorder="1"/>
    <xf numFmtId="0" fontId="0" fillId="0" borderId="18" xfId="0" applyBorder="1" applyAlignment="1">
      <alignment horizontal="center"/>
    </xf>
    <xf numFmtId="4" fontId="8" fillId="0" borderId="18" xfId="0" applyNumberFormat="1" applyFont="1" applyBorder="1"/>
    <xf numFmtId="0" fontId="0" fillId="0" borderId="17" xfId="0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24" fillId="0" borderId="7" xfId="0" applyFont="1" applyBorder="1" applyAlignment="1">
      <alignment wrapText="1"/>
    </xf>
    <xf numFmtId="4" fontId="1" fillId="0" borderId="18" xfId="0" applyNumberFormat="1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/>
    </xf>
    <xf numFmtId="0" fontId="8" fillId="0" borderId="4" xfId="0" applyFont="1" applyBorder="1" applyAlignment="1">
      <alignment vertical="top" wrapText="1"/>
    </xf>
    <xf numFmtId="4" fontId="3" fillId="0" borderId="4" xfId="0" applyNumberFormat="1" applyFont="1" applyBorder="1"/>
    <xf numFmtId="0" fontId="0" fillId="0" borderId="4" xfId="0" applyBorder="1"/>
    <xf numFmtId="165" fontId="14" fillId="0" borderId="4" xfId="0" applyNumberFormat="1" applyFont="1" applyBorder="1"/>
    <xf numFmtId="164" fontId="3" fillId="0" borderId="5" xfId="0" applyNumberFormat="1" applyFont="1" applyBorder="1" applyAlignment="1">
      <alignment horizontal="center"/>
    </xf>
    <xf numFmtId="0" fontId="0" fillId="0" borderId="7" xfId="0" applyBorder="1"/>
    <xf numFmtId="164" fontId="3" fillId="0" borderId="8" xfId="0" applyNumberFormat="1" applyFont="1" applyBorder="1" applyAlignment="1">
      <alignment vertical="distributed" wrapText="1"/>
    </xf>
    <xf numFmtId="0" fontId="0" fillId="0" borderId="7" xfId="0" applyBorder="1" applyAlignment="1">
      <alignment horizontal="center"/>
    </xf>
    <xf numFmtId="4" fontId="1" fillId="0" borderId="7" xfId="0" applyNumberFormat="1" applyFont="1" applyBorder="1"/>
    <xf numFmtId="4" fontId="3" fillId="0" borderId="7" xfId="0" applyNumberFormat="1" applyFont="1" applyBorder="1"/>
    <xf numFmtId="164" fontId="3" fillId="0" borderId="8" xfId="0" applyNumberFormat="1" applyFont="1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vertical="distributed" wrapText="1"/>
    </xf>
    <xf numFmtId="4" fontId="3" fillId="0" borderId="18" xfId="0" applyNumberFormat="1" applyFont="1" applyBorder="1"/>
    <xf numFmtId="164" fontId="3" fillId="0" borderId="19" xfId="0" applyNumberFormat="1" applyFont="1" applyBorder="1" applyAlignment="1">
      <alignment horizontal="center"/>
    </xf>
    <xf numFmtId="0" fontId="3" fillId="0" borderId="25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5" fillId="0" borderId="26" xfId="0" applyFont="1" applyBorder="1" applyAlignment="1">
      <alignment horizontal="center" vertical="distributed" wrapText="1"/>
    </xf>
    <xf numFmtId="0" fontId="0" fillId="0" borderId="26" xfId="0" applyBorder="1" applyAlignment="1">
      <alignment horizontal="center" vertical="distributed" wrapText="1"/>
    </xf>
    <xf numFmtId="4" fontId="0" fillId="0" borderId="26" xfId="0" applyNumberFormat="1" applyBorder="1"/>
    <xf numFmtId="0" fontId="0" fillId="0" borderId="27" xfId="0" applyBorder="1" applyAlignment="1">
      <alignment vertical="distributed" wrapText="1"/>
    </xf>
    <xf numFmtId="0" fontId="0" fillId="0" borderId="28" xfId="0" applyBorder="1" applyAlignment="1">
      <alignment horizontal="center" vertical="top"/>
    </xf>
    <xf numFmtId="0" fontId="3" fillId="0" borderId="29" xfId="0" applyFont="1" applyBorder="1" applyAlignment="1">
      <alignment horizontal="center" vertical="center"/>
    </xf>
    <xf numFmtId="0" fontId="24" fillId="0" borderId="29" xfId="0" applyFont="1" applyBorder="1" applyAlignment="1">
      <alignment wrapText="1"/>
    </xf>
    <xf numFmtId="0" fontId="0" fillId="0" borderId="29" xfId="0" applyBorder="1" applyAlignment="1">
      <alignment horizontal="center"/>
    </xf>
    <xf numFmtId="4" fontId="8" fillId="0" borderId="29" xfId="0" applyNumberFormat="1" applyFont="1" applyBorder="1"/>
    <xf numFmtId="4" fontId="1" fillId="0" borderId="29" xfId="0" applyNumberFormat="1" applyFont="1" applyBorder="1"/>
    <xf numFmtId="4" fontId="3" fillId="0" borderId="29" xfId="0" applyNumberFormat="1" applyFont="1" applyBorder="1"/>
    <xf numFmtId="164" fontId="3" fillId="0" borderId="30" xfId="0" applyNumberFormat="1" applyFont="1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wrapText="1"/>
    </xf>
    <xf numFmtId="0" fontId="0" fillId="0" borderId="25" xfId="0" applyBorder="1" applyAlignment="1">
      <alignment horizontal="center" vertical="top"/>
    </xf>
    <xf numFmtId="0" fontId="3" fillId="0" borderId="26" xfId="0" applyFont="1" applyBorder="1" applyAlignment="1">
      <alignment horizontal="center" vertical="center"/>
    </xf>
    <xf numFmtId="0" fontId="26" fillId="0" borderId="26" xfId="0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4" fontId="8" fillId="0" borderId="26" xfId="0" applyNumberFormat="1" applyFont="1" applyBorder="1"/>
    <xf numFmtId="4" fontId="1" fillId="0" borderId="26" xfId="0" applyNumberFormat="1" applyFont="1" applyBorder="1"/>
    <xf numFmtId="4" fontId="3" fillId="0" borderId="26" xfId="0" applyNumberFormat="1" applyFont="1" applyBorder="1"/>
    <xf numFmtId="164" fontId="3" fillId="0" borderId="27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4" fontId="8" fillId="0" borderId="13" xfId="0" applyNumberFormat="1" applyFont="1" applyBorder="1"/>
    <xf numFmtId="4" fontId="3" fillId="0" borderId="13" xfId="0" applyNumberFormat="1" applyFont="1" applyBorder="1"/>
    <xf numFmtId="164" fontId="3" fillId="0" borderId="14" xfId="0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top"/>
    </xf>
    <xf numFmtId="0" fontId="8" fillId="0" borderId="26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wrapText="1"/>
    </xf>
    <xf numFmtId="4" fontId="8" fillId="0" borderId="26" xfId="0" applyNumberFormat="1" applyFont="1" applyBorder="1" applyAlignment="1">
      <alignment horizontal="right"/>
    </xf>
    <xf numFmtId="0" fontId="8" fillId="0" borderId="23" xfId="0" applyFont="1" applyFill="1" applyBorder="1" applyAlignment="1">
      <alignment horizontal="center" vertical="top"/>
    </xf>
    <xf numFmtId="0" fontId="0" fillId="0" borderId="24" xfId="0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wrapText="1"/>
    </xf>
    <xf numFmtId="0" fontId="24" fillId="0" borderId="31" xfId="0" applyFont="1" applyBorder="1" applyAlignment="1">
      <alignment wrapText="1"/>
    </xf>
    <xf numFmtId="0" fontId="24" fillId="0" borderId="0" xfId="0" applyFont="1" applyBorder="1" applyAlignment="1">
      <alignment wrapText="1"/>
    </xf>
    <xf numFmtId="164" fontId="3" fillId="0" borderId="32" xfId="0" applyNumberFormat="1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16" fillId="0" borderId="21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25" fillId="0" borderId="24" xfId="0" applyFont="1" applyBorder="1"/>
    <xf numFmtId="0" fontId="0" fillId="0" borderId="24" xfId="0" applyBorder="1"/>
    <xf numFmtId="0" fontId="0" fillId="0" borderId="2" xfId="0" applyBorder="1"/>
    <xf numFmtId="0" fontId="22" fillId="0" borderId="4" xfId="4" applyFont="1" applyBorder="1" applyAlignment="1">
      <alignment horizontal="center"/>
    </xf>
    <xf numFmtId="0" fontId="22" fillId="0" borderId="7" xfId="4" applyFont="1" applyBorder="1" applyAlignment="1">
      <alignment horizontal="center"/>
    </xf>
    <xf numFmtId="0" fontId="22" fillId="0" borderId="8" xfId="4" applyFont="1" applyBorder="1" applyAlignment="1">
      <alignment horizontal="center"/>
    </xf>
    <xf numFmtId="0" fontId="22" fillId="0" borderId="6" xfId="4" applyFont="1" applyBorder="1" applyAlignment="1">
      <alignment horizontal="center"/>
    </xf>
    <xf numFmtId="0" fontId="22" fillId="0" borderId="7" xfId="4" applyFont="1" applyBorder="1" applyAlignment="1">
      <alignment horizontal="left" wrapText="1"/>
    </xf>
    <xf numFmtId="164" fontId="22" fillId="0" borderId="7" xfId="4" applyNumberFormat="1" applyFont="1" applyBorder="1"/>
    <xf numFmtId="166" fontId="22" fillId="0" borderId="7" xfId="4" applyNumberFormat="1" applyFont="1" applyBorder="1"/>
    <xf numFmtId="164" fontId="22" fillId="0" borderId="7" xfId="3" applyNumberFormat="1" applyFont="1" applyBorder="1"/>
    <xf numFmtId="0" fontId="22" fillId="0" borderId="8" xfId="4" applyFont="1" applyBorder="1"/>
    <xf numFmtId="43" fontId="22" fillId="0" borderId="7" xfId="3" applyFont="1" applyBorder="1"/>
    <xf numFmtId="164" fontId="15" fillId="2" borderId="7" xfId="3" applyNumberFormat="1" applyFont="1" applyFill="1" applyBorder="1"/>
    <xf numFmtId="43" fontId="15" fillId="2" borderId="7" xfId="3" applyFont="1" applyFill="1" applyBorder="1"/>
    <xf numFmtId="4" fontId="15" fillId="2" borderId="7" xfId="4" applyNumberFormat="1" applyFont="1" applyFill="1" applyBorder="1"/>
    <xf numFmtId="4" fontId="15" fillId="2" borderId="8" xfId="4" applyNumberFormat="1" applyFont="1" applyFill="1" applyBorder="1"/>
    <xf numFmtId="4" fontId="22" fillId="0" borderId="7" xfId="4" applyNumberFormat="1" applyFont="1" applyBorder="1"/>
    <xf numFmtId="4" fontId="22" fillId="0" borderId="8" xfId="4" applyNumberFormat="1" applyFont="1" applyBorder="1"/>
    <xf numFmtId="0" fontId="22" fillId="0" borderId="10" xfId="4" applyFont="1" applyBorder="1"/>
    <xf numFmtId="4" fontId="22" fillId="0" borderId="10" xfId="4" applyNumberFormat="1" applyFont="1" applyBorder="1"/>
    <xf numFmtId="4" fontId="22" fillId="0" borderId="11" xfId="4" applyNumberFormat="1" applyFont="1" applyBorder="1"/>
    <xf numFmtId="0" fontId="21" fillId="0" borderId="3" xfId="4" applyFont="1" applyBorder="1" applyAlignment="1">
      <alignment horizontal="center"/>
    </xf>
    <xf numFmtId="0" fontId="21" fillId="0" borderId="4" xfId="4" applyFont="1" applyBorder="1" applyAlignment="1">
      <alignment horizontal="center"/>
    </xf>
    <xf numFmtId="0" fontId="21" fillId="0" borderId="5" xfId="4" applyFont="1" applyBorder="1" applyAlignment="1">
      <alignment horizontal="center"/>
    </xf>
    <xf numFmtId="0" fontId="23" fillId="0" borderId="6" xfId="4" applyFont="1" applyBorder="1" applyAlignment="1">
      <alignment horizontal="center"/>
    </xf>
    <xf numFmtId="0" fontId="23" fillId="0" borderId="7" xfId="4" applyFont="1" applyBorder="1" applyAlignment="1">
      <alignment horizontal="center"/>
    </xf>
    <xf numFmtId="0" fontId="23" fillId="0" borderId="8" xfId="4" applyFont="1" applyBorder="1" applyAlignment="1">
      <alignment horizontal="center"/>
    </xf>
    <xf numFmtId="0" fontId="8" fillId="0" borderId="6" xfId="4" applyFont="1" applyBorder="1" applyAlignment="1">
      <alignment horizontal="center"/>
    </xf>
    <xf numFmtId="0" fontId="8" fillId="0" borderId="7" xfId="4" applyFont="1" applyBorder="1" applyAlignment="1">
      <alignment horizontal="center"/>
    </xf>
    <xf numFmtId="0" fontId="8" fillId="0" borderId="8" xfId="4" applyFont="1" applyBorder="1" applyAlignment="1">
      <alignment horizontal="center"/>
    </xf>
    <xf numFmtId="0" fontId="20" fillId="0" borderId="6" xfId="4" applyFont="1" applyBorder="1" applyAlignment="1">
      <alignment horizontal="center"/>
    </xf>
    <xf numFmtId="0" fontId="20" fillId="0" borderId="7" xfId="4" applyFont="1" applyBorder="1" applyAlignment="1">
      <alignment horizontal="center"/>
    </xf>
    <xf numFmtId="0" fontId="20" fillId="0" borderId="8" xfId="4" applyFont="1" applyBorder="1" applyAlignment="1">
      <alignment horizontal="center"/>
    </xf>
    <xf numFmtId="4" fontId="1" fillId="0" borderId="13" xfId="4" applyNumberFormat="1" applyFont="1" applyBorder="1" applyAlignment="1">
      <alignment horizontal="left" vertical="center"/>
    </xf>
    <xf numFmtId="0" fontId="8" fillId="0" borderId="13" xfId="4" applyFont="1" applyBorder="1" applyAlignment="1">
      <alignment horizontal="left" vertical="center"/>
    </xf>
    <xf numFmtId="0" fontId="1" fillId="0" borderId="26" xfId="4" applyFont="1" applyBorder="1" applyAlignment="1">
      <alignment horizontal="left" vertical="center"/>
    </xf>
    <xf numFmtId="0" fontId="8" fillId="0" borderId="26" xfId="4" applyFont="1" applyBorder="1" applyAlignment="1">
      <alignment horizontal="left" vertical="center"/>
    </xf>
    <xf numFmtId="0" fontId="8" fillId="0" borderId="13" xfId="4" applyFont="1" applyBorder="1" applyAlignment="1">
      <alignment horizontal="right" vertical="center"/>
    </xf>
    <xf numFmtId="0" fontId="22" fillId="0" borderId="6" xfId="4" applyFont="1" applyBorder="1"/>
    <xf numFmtId="0" fontId="22" fillId="0" borderId="7" xfId="4" applyFont="1" applyBorder="1"/>
    <xf numFmtId="0" fontId="8" fillId="0" borderId="12" xfId="4" applyBorder="1" applyAlignment="1">
      <alignment horizontal="center"/>
    </xf>
    <xf numFmtId="0" fontId="8" fillId="0" borderId="13" xfId="4" applyBorder="1" applyAlignment="1">
      <alignment horizontal="center"/>
    </xf>
    <xf numFmtId="0" fontId="8" fillId="0" borderId="14" xfId="4" applyBorder="1" applyAlignment="1">
      <alignment horizontal="center"/>
    </xf>
    <xf numFmtId="0" fontId="22" fillId="0" borderId="20" xfId="4" applyFont="1" applyBorder="1" applyAlignment="1">
      <alignment horizontal="center"/>
    </xf>
    <xf numFmtId="0" fontId="22" fillId="0" borderId="21" xfId="4" applyFont="1" applyBorder="1" applyAlignment="1">
      <alignment horizontal="center"/>
    </xf>
    <xf numFmtId="0" fontId="22" fillId="0" borderId="22" xfId="4" applyFont="1" applyBorder="1" applyAlignment="1">
      <alignment horizontal="center"/>
    </xf>
    <xf numFmtId="0" fontId="11" fillId="0" borderId="3" xfId="4" applyFont="1" applyBorder="1" applyAlignment="1">
      <alignment horizontal="center"/>
    </xf>
    <xf numFmtId="0" fontId="11" fillId="0" borderId="4" xfId="4" applyFont="1" applyBorder="1" applyAlignment="1">
      <alignment horizontal="center"/>
    </xf>
    <xf numFmtId="0" fontId="11" fillId="0" borderId="5" xfId="4" applyFont="1" applyBorder="1" applyAlignment="1"/>
    <xf numFmtId="43" fontId="8" fillId="0" borderId="13" xfId="5" applyFont="1" applyBorder="1" applyAlignment="1"/>
    <xf numFmtId="43" fontId="8" fillId="0" borderId="14" xfId="5" applyFont="1" applyBorder="1" applyAlignment="1"/>
    <xf numFmtId="164" fontId="8" fillId="0" borderId="26" xfId="4" applyNumberFormat="1" applyFont="1" applyBorder="1" applyAlignment="1">
      <alignment horizontal="left"/>
    </xf>
    <xf numFmtId="0" fontId="8" fillId="0" borderId="27" xfId="4" applyFont="1" applyBorder="1" applyAlignment="1"/>
    <xf numFmtId="0" fontId="22" fillId="0" borderId="7" xfId="4" applyFont="1" applyBorder="1" applyAlignment="1">
      <alignment horizontal="center"/>
    </xf>
    <xf numFmtId="0" fontId="22" fillId="2" borderId="6" xfId="4" applyFont="1" applyFill="1" applyBorder="1"/>
    <xf numFmtId="0" fontId="22" fillId="2" borderId="7" xfId="4" applyFont="1" applyFill="1" applyBorder="1"/>
    <xf numFmtId="0" fontId="8" fillId="0" borderId="26" xfId="4" applyFont="1" applyBorder="1" applyAlignment="1">
      <alignment horizontal="right" vertical="center"/>
    </xf>
    <xf numFmtId="0" fontId="22" fillId="0" borderId="9" xfId="4" applyFont="1" applyBorder="1"/>
    <xf numFmtId="0" fontId="22" fillId="0" borderId="10" xfId="4" applyFont="1" applyBorder="1"/>
    <xf numFmtId="0" fontId="22" fillId="0" borderId="3" xfId="4" applyFont="1" applyBorder="1" applyAlignment="1">
      <alignment wrapText="1"/>
    </xf>
    <xf numFmtId="0" fontId="22" fillId="0" borderId="6" xfId="4" applyFont="1" applyBorder="1" applyAlignment="1">
      <alignment wrapText="1"/>
    </xf>
    <xf numFmtId="0" fontId="22" fillId="0" borderId="4" xfId="4" applyFont="1" applyBorder="1" applyAlignment="1">
      <alignment horizontal="left"/>
    </xf>
    <xf numFmtId="0" fontId="22" fillId="0" borderId="7" xfId="4" applyFont="1" applyBorder="1" applyAlignment="1">
      <alignment horizontal="left"/>
    </xf>
    <xf numFmtId="0" fontId="22" fillId="0" borderId="4" xfId="4" applyFont="1" applyBorder="1" applyAlignment="1">
      <alignment horizontal="center"/>
    </xf>
    <xf numFmtId="0" fontId="22" fillId="0" borderId="5" xfId="4" applyFont="1" applyBorder="1" applyAlignment="1"/>
    <xf numFmtId="0" fontId="7" fillId="0" borderId="15" xfId="1" applyFont="1" applyBorder="1" applyAlignment="1">
      <alignment horizontal="left"/>
    </xf>
    <xf numFmtId="0" fontId="7" fillId="0" borderId="0" xfId="1" applyFont="1" applyBorder="1" applyAlignment="1">
      <alignment horizontal="left"/>
    </xf>
    <xf numFmtId="0" fontId="7" fillId="0" borderId="16" xfId="1" applyFont="1" applyBorder="1" applyAlignment="1">
      <alignment horizontal="left"/>
    </xf>
    <xf numFmtId="0" fontId="15" fillId="0" borderId="24" xfId="0" applyFont="1" applyFill="1" applyBorder="1" applyAlignment="1">
      <alignment horizontal="left" vertical="top" wrapText="1"/>
    </xf>
    <xf numFmtId="0" fontId="0" fillId="0" borderId="24" xfId="0" applyFill="1" applyBorder="1" applyAlignment="1"/>
    <xf numFmtId="0" fontId="7" fillId="0" borderId="1" xfId="0" applyFont="1" applyBorder="1" applyAlignment="1">
      <alignment horizontal="center"/>
    </xf>
    <xf numFmtId="4" fontId="1" fillId="0" borderId="1" xfId="0" applyNumberFormat="1" applyFont="1" applyBorder="1"/>
    <xf numFmtId="4" fontId="8" fillId="0" borderId="1" xfId="0" applyNumberFormat="1" applyFont="1" applyBorder="1" applyAlignment="1">
      <alignment horizontal="right"/>
    </xf>
    <xf numFmtId="0" fontId="0" fillId="0" borderId="1" xfId="0" applyBorder="1" applyAlignment="1"/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7" xfId="0" applyFont="1" applyBorder="1" applyAlignment="1">
      <alignment horizontal="center" vertical="distributed" wrapText="1"/>
    </xf>
    <xf numFmtId="0" fontId="0" fillId="0" borderId="13" xfId="0" applyBorder="1" applyAlignment="1">
      <alignment horizontal="center" vertical="distributed" wrapText="1"/>
    </xf>
    <xf numFmtId="4" fontId="3" fillId="0" borderId="7" xfId="0" applyNumberFormat="1" applyFont="1" applyBorder="1" applyAlignment="1">
      <alignment horizontal="center" vertical="distributed" wrapText="1"/>
    </xf>
    <xf numFmtId="0" fontId="10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 3" xfId="4"/>
    <cellStyle name="Separador de milhares" xfId="3" builtinId="3"/>
    <cellStyle name="Separador de milhares 2" xfId="2"/>
    <cellStyle name="Separador de milhares 3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1</xdr:row>
      <xdr:rowOff>38101</xdr:rowOff>
    </xdr:from>
    <xdr:to>
      <xdr:col>3</xdr:col>
      <xdr:colOff>523875</xdr:colOff>
      <xdr:row>4</xdr:row>
      <xdr:rowOff>292127</xdr:rowOff>
    </xdr:to>
    <xdr:pic>
      <xdr:nvPicPr>
        <xdr:cNvPr id="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3525" y="228601"/>
          <a:ext cx="866775" cy="901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266700</xdr:colOff>
      <xdr:row>1</xdr:row>
      <xdr:rowOff>38101</xdr:rowOff>
    </xdr:from>
    <xdr:to>
      <xdr:col>3</xdr:col>
      <xdr:colOff>542925</xdr:colOff>
      <xdr:row>4</xdr:row>
      <xdr:rowOff>311945</xdr:rowOff>
    </xdr:to>
    <xdr:pic>
      <xdr:nvPicPr>
        <xdr:cNvPr id="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3525" y="228601"/>
          <a:ext cx="885825" cy="9215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4"/>
  <sheetViews>
    <sheetView workbookViewId="0">
      <selection activeCell="C9" sqref="C9:D9"/>
    </sheetView>
  </sheetViews>
  <sheetFormatPr defaultRowHeight="15"/>
  <cols>
    <col min="3" max="3" width="49.140625" customWidth="1"/>
    <col min="4" max="4" width="17.28515625" customWidth="1"/>
    <col min="5" max="5" width="12.42578125" customWidth="1"/>
    <col min="6" max="6" width="13.5703125" bestFit="1" customWidth="1"/>
    <col min="8" max="8" width="13.42578125" customWidth="1"/>
  </cols>
  <sheetData>
    <row r="2" spans="2:10" ht="15.75">
      <c r="B2" s="137" t="s">
        <v>0</v>
      </c>
      <c r="C2" s="138"/>
      <c r="D2" s="138"/>
      <c r="E2" s="138"/>
      <c r="F2" s="138"/>
      <c r="G2" s="138"/>
      <c r="H2" s="138"/>
      <c r="I2" s="138"/>
      <c r="J2" s="139"/>
    </row>
    <row r="3" spans="2:10">
      <c r="B3" s="140" t="s">
        <v>2</v>
      </c>
      <c r="C3" s="141"/>
      <c r="D3" s="141"/>
      <c r="E3" s="141"/>
      <c r="F3" s="141"/>
      <c r="G3" s="141"/>
      <c r="H3" s="141"/>
      <c r="I3" s="141"/>
      <c r="J3" s="142"/>
    </row>
    <row r="4" spans="2:10">
      <c r="B4" s="140" t="s">
        <v>16</v>
      </c>
      <c r="C4" s="141"/>
      <c r="D4" s="141"/>
      <c r="E4" s="141"/>
      <c r="F4" s="141"/>
      <c r="G4" s="141"/>
      <c r="H4" s="141"/>
      <c r="I4" s="141"/>
      <c r="J4" s="142"/>
    </row>
    <row r="5" spans="2:10">
      <c r="B5" s="143" t="str">
        <f>PLANILHA!J4</f>
        <v xml:space="preserve">Local: UENP - CCS               </v>
      </c>
      <c r="C5" s="144"/>
      <c r="D5" s="144"/>
      <c r="E5" s="144"/>
      <c r="F5" s="144"/>
      <c r="G5" s="144"/>
      <c r="H5" s="144"/>
      <c r="I5" s="144"/>
      <c r="J5" s="145"/>
    </row>
    <row r="6" spans="2:10" ht="15.75">
      <c r="B6" s="146" t="s">
        <v>17</v>
      </c>
      <c r="C6" s="147"/>
      <c r="D6" s="147"/>
      <c r="E6" s="147"/>
      <c r="F6" s="147"/>
      <c r="G6" s="147"/>
      <c r="H6" s="147"/>
      <c r="I6" s="147"/>
      <c r="J6" s="148"/>
    </row>
    <row r="7" spans="2:10">
      <c r="B7" s="156"/>
      <c r="C7" s="157"/>
      <c r="D7" s="157"/>
      <c r="E7" s="157"/>
      <c r="F7" s="157"/>
      <c r="G7" s="157"/>
      <c r="H7" s="157"/>
      <c r="I7" s="157"/>
      <c r="J7" s="158"/>
    </row>
    <row r="8" spans="2:10" ht="15.75">
      <c r="B8" s="162" t="s">
        <v>18</v>
      </c>
      <c r="C8" s="163"/>
      <c r="D8" s="163"/>
      <c r="E8" s="163"/>
      <c r="F8" s="163"/>
      <c r="G8" s="163"/>
      <c r="H8" s="163"/>
      <c r="I8" s="163"/>
      <c r="J8" s="164"/>
    </row>
    <row r="9" spans="2:10">
      <c r="B9" s="26"/>
      <c r="C9" s="149" t="str">
        <f>PLANILHA!J3</f>
        <v xml:space="preserve">Obra: aterro </v>
      </c>
      <c r="D9" s="150"/>
      <c r="E9" s="153"/>
      <c r="F9" s="153"/>
      <c r="G9" s="165"/>
      <c r="H9" s="165"/>
      <c r="I9" s="165"/>
      <c r="J9" s="166"/>
    </row>
    <row r="10" spans="2:10">
      <c r="B10" s="27"/>
      <c r="C10" s="151" t="str">
        <f>PLANILHA!J4</f>
        <v xml:space="preserve">Local: UENP - CCS               </v>
      </c>
      <c r="D10" s="152"/>
      <c r="E10" s="172" t="s">
        <v>19</v>
      </c>
      <c r="F10" s="172"/>
      <c r="G10" s="167">
        <f>PLANILHA!K32</f>
        <v>53000.1875</v>
      </c>
      <c r="H10" s="167"/>
      <c r="I10" s="167"/>
      <c r="J10" s="168"/>
    </row>
    <row r="11" spans="2:10">
      <c r="B11" s="159"/>
      <c r="C11" s="160"/>
      <c r="D11" s="160"/>
      <c r="E11" s="160"/>
      <c r="F11" s="160"/>
      <c r="G11" s="160"/>
      <c r="H11" s="160"/>
      <c r="I11" s="160"/>
      <c r="J11" s="161"/>
    </row>
    <row r="12" spans="2:10">
      <c r="B12" s="175" t="s">
        <v>5</v>
      </c>
      <c r="C12" s="177" t="s">
        <v>6</v>
      </c>
      <c r="D12" s="118" t="s">
        <v>20</v>
      </c>
      <c r="E12" s="179" t="s">
        <v>21</v>
      </c>
      <c r="F12" s="179"/>
      <c r="G12" s="179"/>
      <c r="H12" s="179"/>
      <c r="I12" s="179"/>
      <c r="J12" s="180"/>
    </row>
    <row r="13" spans="2:10">
      <c r="B13" s="176"/>
      <c r="C13" s="178"/>
      <c r="D13" s="119" t="s">
        <v>22</v>
      </c>
      <c r="E13" s="169" t="s">
        <v>59</v>
      </c>
      <c r="F13" s="169"/>
      <c r="G13" s="169" t="s">
        <v>58</v>
      </c>
      <c r="H13" s="169"/>
      <c r="I13" s="119"/>
      <c r="J13" s="120"/>
    </row>
    <row r="14" spans="2:10">
      <c r="B14" s="121">
        <v>1</v>
      </c>
      <c r="C14" s="122" t="str">
        <f>PLANILHA!D18</f>
        <v>LIMPEZA</v>
      </c>
      <c r="D14" s="123">
        <f>PLANILHA!J18</f>
        <v>1771.7700000000002</v>
      </c>
      <c r="E14" s="124">
        <v>1</v>
      </c>
      <c r="F14" s="125">
        <f>D14</f>
        <v>1771.7700000000002</v>
      </c>
      <c r="G14" s="124"/>
      <c r="H14" s="124"/>
      <c r="I14" s="124"/>
      <c r="J14" s="126"/>
    </row>
    <row r="15" spans="2:10">
      <c r="B15" s="121">
        <v>2</v>
      </c>
      <c r="C15" s="122" t="str">
        <f>PLANILHA!D20</f>
        <v>ESCAVAÇÃO E TRANSPORTE</v>
      </c>
      <c r="D15" s="123">
        <f>PLANILHA!J20</f>
        <v>32131.125</v>
      </c>
      <c r="E15" s="124">
        <v>1</v>
      </c>
      <c r="F15" s="125">
        <f t="shared" ref="F15:F16" si="0">D15</f>
        <v>32131.125</v>
      </c>
      <c r="G15" s="124"/>
      <c r="H15" s="124"/>
      <c r="I15" s="124"/>
      <c r="J15" s="126"/>
    </row>
    <row r="16" spans="2:10">
      <c r="B16" s="121">
        <v>3</v>
      </c>
      <c r="C16" s="122" t="str">
        <f>PLANILHA!D23</f>
        <v>ATERRO COMPACTADO</v>
      </c>
      <c r="D16" s="123">
        <f>PLANILHA!J23</f>
        <v>12187.012500000001</v>
      </c>
      <c r="E16" s="124">
        <v>1</v>
      </c>
      <c r="F16" s="125">
        <f t="shared" si="0"/>
        <v>12187.012500000001</v>
      </c>
      <c r="G16" s="124"/>
      <c r="H16" s="124"/>
      <c r="I16" s="124"/>
      <c r="J16" s="126"/>
    </row>
    <row r="17" spans="2:11">
      <c r="B17" s="121">
        <v>4</v>
      </c>
      <c r="C17" s="122" t="str">
        <f>PLANILHA!D26</f>
        <v>CALÇADA , ESGOTO E GRAMA</v>
      </c>
      <c r="D17" s="123">
        <f>PLANILHA!J26</f>
        <v>6910.2800000000007</v>
      </c>
      <c r="E17" s="124"/>
      <c r="F17" s="125"/>
      <c r="G17" s="124">
        <v>1</v>
      </c>
      <c r="H17" s="125">
        <f>D17</f>
        <v>6910.2800000000007</v>
      </c>
      <c r="I17" s="124"/>
      <c r="J17" s="126"/>
    </row>
    <row r="18" spans="2:11">
      <c r="B18" s="121"/>
      <c r="C18" s="122"/>
      <c r="D18" s="123"/>
      <c r="E18" s="124"/>
      <c r="F18" s="127"/>
      <c r="G18" s="124"/>
      <c r="H18" s="124"/>
      <c r="I18" s="124"/>
      <c r="J18" s="126"/>
    </row>
    <row r="19" spans="2:11">
      <c r="B19" s="121"/>
      <c r="C19" s="57"/>
      <c r="D19" s="57"/>
      <c r="E19" s="57"/>
      <c r="F19" s="127"/>
      <c r="G19" s="124"/>
      <c r="H19" s="124"/>
      <c r="I19" s="124"/>
      <c r="J19" s="126"/>
    </row>
    <row r="20" spans="2:11">
      <c r="B20" s="170" t="s">
        <v>23</v>
      </c>
      <c r="C20" s="171"/>
      <c r="D20" s="128">
        <f>SUM(D14:D18)</f>
        <v>53000.1875</v>
      </c>
      <c r="E20" s="129"/>
      <c r="F20" s="130">
        <f>SUM(F14:F19)</f>
        <v>46089.907500000001</v>
      </c>
      <c r="G20" s="130"/>
      <c r="H20" s="130">
        <f>SUM(H14:H19)</f>
        <v>6910.2800000000007</v>
      </c>
      <c r="I20" s="130"/>
      <c r="J20" s="131"/>
      <c r="K20" s="33"/>
    </row>
    <row r="21" spans="2:11">
      <c r="B21" s="154" t="s">
        <v>60</v>
      </c>
      <c r="C21" s="155"/>
      <c r="D21" s="132"/>
      <c r="E21" s="132"/>
      <c r="F21" s="125">
        <f>F20</f>
        <v>46089.907500000001</v>
      </c>
      <c r="G21" s="132"/>
      <c r="H21" s="125">
        <f>SUM(F20:H20)</f>
        <v>53000.1875</v>
      </c>
      <c r="I21" s="132"/>
      <c r="J21" s="133"/>
    </row>
    <row r="22" spans="2:11">
      <c r="B22" s="173"/>
      <c r="C22" s="174"/>
      <c r="D22" s="134"/>
      <c r="E22" s="135"/>
      <c r="F22" s="135"/>
      <c r="G22" s="135"/>
      <c r="H22" s="135"/>
      <c r="I22" s="135"/>
      <c r="J22" s="136"/>
    </row>
    <row r="23" spans="2:11">
      <c r="B23" s="28"/>
      <c r="C23" s="29"/>
      <c r="D23" s="30"/>
      <c r="E23" s="31"/>
      <c r="F23" s="31"/>
      <c r="G23" s="31"/>
      <c r="H23" s="31"/>
      <c r="I23" s="31"/>
      <c r="J23" s="32"/>
    </row>
    <row r="24" spans="2:11">
      <c r="B24" s="6"/>
      <c r="C24" s="7"/>
      <c r="D24" s="7"/>
      <c r="E24" s="7"/>
      <c r="F24" s="7"/>
      <c r="G24" s="7"/>
      <c r="H24" s="7"/>
      <c r="I24" s="7"/>
      <c r="J24" s="8"/>
    </row>
  </sheetData>
  <mergeCells count="22">
    <mergeCell ref="B22:C22"/>
    <mergeCell ref="B12:B13"/>
    <mergeCell ref="C12:C13"/>
    <mergeCell ref="E12:J12"/>
    <mergeCell ref="E13:F13"/>
    <mergeCell ref="C9:D9"/>
    <mergeCell ref="C10:D10"/>
    <mergeCell ref="E9:F9"/>
    <mergeCell ref="B21:C21"/>
    <mergeCell ref="B7:J7"/>
    <mergeCell ref="B11:J11"/>
    <mergeCell ref="B8:J8"/>
    <mergeCell ref="G9:J9"/>
    <mergeCell ref="G10:J10"/>
    <mergeCell ref="G13:H13"/>
    <mergeCell ref="B20:C20"/>
    <mergeCell ref="E10:F10"/>
    <mergeCell ref="B2:J2"/>
    <mergeCell ref="B3:J3"/>
    <mergeCell ref="B4:J4"/>
    <mergeCell ref="B5:J5"/>
    <mergeCell ref="B6:J6"/>
  </mergeCells>
  <pageMargins left="0.51181102362204722" right="0.51181102362204722" top="1.9685039370078741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U41"/>
  <sheetViews>
    <sheetView tabSelected="1" topLeftCell="A13" zoomScaleNormal="100" workbookViewId="0">
      <selection activeCell="D35" sqref="D35"/>
    </sheetView>
  </sheetViews>
  <sheetFormatPr defaultRowHeight="15"/>
  <cols>
    <col min="2" max="2" width="9.85546875" customWidth="1"/>
    <col min="3" max="3" width="9.140625" style="48"/>
    <col min="4" max="4" width="70.140625" customWidth="1"/>
    <col min="5" max="5" width="7.28515625" customWidth="1"/>
    <col min="8" max="8" width="13.28515625" customWidth="1"/>
    <col min="9" max="9" width="15.28515625" customWidth="1"/>
    <col min="10" max="10" width="13.140625" customWidth="1"/>
    <col min="11" max="11" width="18.85546875" customWidth="1"/>
  </cols>
  <sheetData>
    <row r="2" spans="2:21" ht="20.25">
      <c r="B2" s="3"/>
      <c r="C2" s="42"/>
      <c r="D2" s="199" t="s">
        <v>0</v>
      </c>
      <c r="E2" s="199"/>
      <c r="F2" s="199"/>
      <c r="G2" s="199"/>
      <c r="H2" s="199"/>
      <c r="I2" s="199"/>
      <c r="J2" s="200" t="s">
        <v>1</v>
      </c>
      <c r="K2" s="200"/>
    </row>
    <row r="3" spans="2:21" ht="15.75">
      <c r="B3" s="3"/>
      <c r="C3" s="43"/>
      <c r="D3" s="201" t="s">
        <v>2</v>
      </c>
      <c r="E3" s="201"/>
      <c r="F3" s="201"/>
      <c r="G3" s="201"/>
      <c r="H3" s="201"/>
      <c r="I3" s="201"/>
      <c r="J3" s="202" t="s">
        <v>61</v>
      </c>
      <c r="K3" s="202"/>
    </row>
    <row r="4" spans="2:21">
      <c r="B4" s="3"/>
      <c r="C4" s="20"/>
      <c r="D4" s="203" t="s">
        <v>3</v>
      </c>
      <c r="E4" s="203"/>
      <c r="F4" s="203"/>
      <c r="G4" s="203"/>
      <c r="H4" s="203"/>
      <c r="I4" s="203"/>
      <c r="J4" s="204" t="s">
        <v>26</v>
      </c>
      <c r="K4" s="204"/>
    </row>
    <row r="5" spans="2:21" ht="34.5" customHeight="1">
      <c r="B5" s="3"/>
      <c r="C5" s="4"/>
      <c r="D5" s="205" t="s">
        <v>15</v>
      </c>
      <c r="E5" s="205"/>
      <c r="F5" s="205"/>
      <c r="G5" s="205"/>
      <c r="H5" s="205"/>
      <c r="I5" s="205"/>
      <c r="J5" s="204"/>
      <c r="K5" s="204"/>
    </row>
    <row r="6" spans="2:21">
      <c r="B6" s="3"/>
      <c r="C6" s="4"/>
      <c r="D6" s="186" t="s">
        <v>4</v>
      </c>
      <c r="E6" s="186"/>
      <c r="F6" s="186"/>
      <c r="G6" s="186"/>
      <c r="H6" s="186"/>
      <c r="I6" s="186"/>
      <c r="J6" s="187" t="s">
        <v>62</v>
      </c>
      <c r="K6" s="187"/>
      <c r="M6" s="181"/>
      <c r="N6" s="182"/>
      <c r="O6" s="182"/>
      <c r="P6" s="182"/>
      <c r="Q6" s="182"/>
      <c r="R6" s="182"/>
      <c r="S6" s="182"/>
      <c r="T6" s="182"/>
      <c r="U6" s="183"/>
    </row>
    <row r="7" spans="2:21">
      <c r="B7" s="3"/>
      <c r="C7" s="4"/>
      <c r="D7" s="4" t="s">
        <v>34</v>
      </c>
      <c r="E7" s="39"/>
      <c r="F7" s="19"/>
      <c r="G7" s="19"/>
      <c r="H7" s="19"/>
      <c r="I7" s="19"/>
      <c r="J7" s="17"/>
      <c r="K7" s="18"/>
    </row>
    <row r="8" spans="2:21">
      <c r="B8" s="3"/>
      <c r="C8" s="4"/>
      <c r="D8" s="49" t="s">
        <v>48</v>
      </c>
      <c r="E8" s="39">
        <v>32.5</v>
      </c>
      <c r="F8" s="19" t="s">
        <v>25</v>
      </c>
      <c r="G8" s="19"/>
      <c r="H8" s="19"/>
      <c r="I8" s="19"/>
      <c r="J8" s="17"/>
      <c r="K8" s="18"/>
    </row>
    <row r="9" spans="2:21">
      <c r="B9" s="3"/>
      <c r="C9" s="4"/>
      <c r="D9" s="49" t="s">
        <v>39</v>
      </c>
      <c r="E9" s="39">
        <v>10</v>
      </c>
      <c r="F9" s="19" t="s">
        <v>35</v>
      </c>
      <c r="G9" s="19"/>
      <c r="H9" s="19"/>
      <c r="I9" s="19"/>
      <c r="J9" s="17"/>
      <c r="K9" s="18"/>
    </row>
    <row r="10" spans="2:21">
      <c r="B10" s="3"/>
      <c r="C10" s="4"/>
      <c r="D10" s="49" t="s">
        <v>40</v>
      </c>
      <c r="E10" s="39">
        <v>45</v>
      </c>
      <c r="F10" s="19" t="s">
        <v>35</v>
      </c>
      <c r="G10" s="19"/>
      <c r="H10" s="19"/>
      <c r="I10" s="19"/>
      <c r="J10" s="17"/>
      <c r="K10" s="18"/>
    </row>
    <row r="11" spans="2:21">
      <c r="B11" s="3"/>
      <c r="C11" s="4"/>
      <c r="D11" s="49" t="s">
        <v>37</v>
      </c>
      <c r="E11" s="39">
        <v>11</v>
      </c>
      <c r="F11" s="19" t="s">
        <v>35</v>
      </c>
      <c r="G11" s="19"/>
      <c r="H11" s="19"/>
      <c r="I11" s="19"/>
      <c r="J11" s="17"/>
      <c r="K11" s="18"/>
    </row>
    <row r="12" spans="2:21">
      <c r="B12" s="3"/>
      <c r="C12" s="4"/>
      <c r="D12" s="49" t="s">
        <v>38</v>
      </c>
      <c r="E12" s="4">
        <v>10</v>
      </c>
      <c r="F12" s="5" t="s">
        <v>36</v>
      </c>
      <c r="G12" s="5"/>
      <c r="H12" s="5"/>
      <c r="I12" s="188"/>
      <c r="J12" s="189"/>
      <c r="K12" s="14"/>
    </row>
    <row r="13" spans="2:21">
      <c r="B13" s="3"/>
      <c r="C13" s="4"/>
      <c r="D13" s="49" t="s">
        <v>41</v>
      </c>
      <c r="E13" s="4">
        <f>31*E10</f>
        <v>1395</v>
      </c>
      <c r="F13" s="5" t="s">
        <v>29</v>
      </c>
      <c r="G13" s="5"/>
      <c r="H13" s="5"/>
      <c r="I13" s="188"/>
      <c r="J13" s="189"/>
      <c r="K13" s="15"/>
    </row>
    <row r="14" spans="2:21" ht="15.75">
      <c r="B14" s="190" t="s">
        <v>24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2:21">
      <c r="B15" s="50"/>
      <c r="C15" s="51"/>
      <c r="D15" s="52"/>
      <c r="E15" s="51"/>
      <c r="F15" s="53"/>
      <c r="G15" s="53"/>
      <c r="H15" s="53"/>
      <c r="I15" s="54"/>
      <c r="J15" s="55">
        <f>1+K13</f>
        <v>1</v>
      </c>
      <c r="K15" s="56"/>
    </row>
    <row r="16" spans="2:21">
      <c r="B16" s="192"/>
      <c r="C16" s="194" t="s">
        <v>5</v>
      </c>
      <c r="D16" s="196" t="s">
        <v>6</v>
      </c>
      <c r="E16" s="196" t="s">
        <v>7</v>
      </c>
      <c r="F16" s="198" t="s">
        <v>8</v>
      </c>
      <c r="G16" s="198" t="s">
        <v>9</v>
      </c>
      <c r="H16" s="198" t="s">
        <v>10</v>
      </c>
      <c r="I16" s="198" t="s">
        <v>11</v>
      </c>
      <c r="J16" s="57" t="s">
        <v>49</v>
      </c>
      <c r="K16" s="58"/>
    </row>
    <row r="17" spans="2:11">
      <c r="B17" s="193"/>
      <c r="C17" s="195"/>
      <c r="D17" s="197"/>
      <c r="E17" s="197"/>
      <c r="F17" s="197"/>
      <c r="G17" s="197"/>
      <c r="H17" s="197"/>
      <c r="I17" s="197"/>
      <c r="J17" s="66"/>
      <c r="K17" s="67"/>
    </row>
    <row r="18" spans="2:11">
      <c r="B18" s="70"/>
      <c r="C18" s="71">
        <v>1</v>
      </c>
      <c r="D18" s="72" t="s">
        <v>30</v>
      </c>
      <c r="E18" s="73"/>
      <c r="F18" s="73"/>
      <c r="G18" s="73"/>
      <c r="H18" s="73"/>
      <c r="I18" s="73"/>
      <c r="J18" s="74">
        <f>SUM(I19)</f>
        <v>1771.7700000000002</v>
      </c>
      <c r="K18" s="75"/>
    </row>
    <row r="19" spans="2:11" ht="26.25">
      <c r="B19" s="76" t="s">
        <v>42</v>
      </c>
      <c r="C19" s="77"/>
      <c r="D19" s="78" t="s">
        <v>28</v>
      </c>
      <c r="E19" s="79" t="s">
        <v>25</v>
      </c>
      <c r="F19" s="80">
        <v>454.3</v>
      </c>
      <c r="G19" s="81">
        <v>3</v>
      </c>
      <c r="H19" s="80">
        <f>G19*F19</f>
        <v>1362.9</v>
      </c>
      <c r="I19" s="80">
        <f>H19*1.3</f>
        <v>1771.7700000000002</v>
      </c>
      <c r="J19" s="82"/>
      <c r="K19" s="83"/>
    </row>
    <row r="20" spans="2:11">
      <c r="B20" s="86"/>
      <c r="C20" s="87">
        <v>2</v>
      </c>
      <c r="D20" s="88" t="s">
        <v>31</v>
      </c>
      <c r="E20" s="89"/>
      <c r="F20" s="90"/>
      <c r="G20" s="91"/>
      <c r="H20" s="90"/>
      <c r="I20" s="90"/>
      <c r="J20" s="92">
        <f>SUM(I21:I22)</f>
        <v>32131.125</v>
      </c>
      <c r="K20" s="93"/>
    </row>
    <row r="21" spans="2:11" ht="30">
      <c r="B21" s="84">
        <v>83338</v>
      </c>
      <c r="C21" s="36"/>
      <c r="D21" s="85" t="s">
        <v>33</v>
      </c>
      <c r="E21" s="36" t="s">
        <v>29</v>
      </c>
      <c r="F21" s="37">
        <f>E8*E10</f>
        <v>1462.5</v>
      </c>
      <c r="G21" s="41">
        <v>2.5</v>
      </c>
      <c r="H21" s="37">
        <f t="shared" ref="H21:H25" si="0">G21*F21</f>
        <v>3656.25</v>
      </c>
      <c r="I21" s="37">
        <f t="shared" ref="I21:I25" si="1">H21*1.3</f>
        <v>4753.125</v>
      </c>
      <c r="J21" s="68"/>
      <c r="K21" s="69"/>
    </row>
    <row r="22" spans="2:11" ht="30">
      <c r="B22" s="64">
        <v>93597</v>
      </c>
      <c r="C22" s="59"/>
      <c r="D22" s="63" t="s">
        <v>43</v>
      </c>
      <c r="E22" s="59" t="s">
        <v>44</v>
      </c>
      <c r="F22" s="35">
        <f>1.8*E8*E10*E9</f>
        <v>26325</v>
      </c>
      <c r="G22" s="60">
        <v>0.8</v>
      </c>
      <c r="H22" s="35">
        <f>G22*F22</f>
        <v>21060</v>
      </c>
      <c r="I22" s="35">
        <f t="shared" si="1"/>
        <v>27378</v>
      </c>
      <c r="J22" s="61"/>
      <c r="K22" s="62"/>
    </row>
    <row r="23" spans="2:11">
      <c r="B23" s="86"/>
      <c r="C23" s="87">
        <v>3</v>
      </c>
      <c r="D23" s="88" t="s">
        <v>32</v>
      </c>
      <c r="E23" s="89"/>
      <c r="F23" s="90"/>
      <c r="G23" s="91"/>
      <c r="H23" s="90"/>
      <c r="I23" s="90"/>
      <c r="J23" s="92">
        <f>SUM(I24:I25)</f>
        <v>12187.012500000001</v>
      </c>
      <c r="K23" s="93"/>
    </row>
    <row r="24" spans="2:11" ht="30">
      <c r="B24" s="38" t="s">
        <v>45</v>
      </c>
      <c r="C24" s="44"/>
      <c r="D24" s="85" t="s">
        <v>47</v>
      </c>
      <c r="E24" s="36" t="s">
        <v>29</v>
      </c>
      <c r="F24" s="37">
        <f>F21</f>
        <v>1462.5</v>
      </c>
      <c r="G24" s="41">
        <v>2.11</v>
      </c>
      <c r="H24" s="37">
        <f t="shared" ref="H24" si="2">G24*F24</f>
        <v>3085.875</v>
      </c>
      <c r="I24" s="37">
        <f t="shared" si="1"/>
        <v>4011.6375000000003</v>
      </c>
      <c r="J24" s="68"/>
      <c r="K24" s="69"/>
    </row>
    <row r="25" spans="2:11" ht="26.25">
      <c r="B25" s="34">
        <v>41722</v>
      </c>
      <c r="C25" s="45"/>
      <c r="D25" s="40" t="s">
        <v>46</v>
      </c>
      <c r="E25" s="59" t="s">
        <v>29</v>
      </c>
      <c r="F25" s="35">
        <f>F21</f>
        <v>1462.5</v>
      </c>
      <c r="G25" s="35">
        <v>4.3</v>
      </c>
      <c r="H25" s="35">
        <f t="shared" si="0"/>
        <v>6288.75</v>
      </c>
      <c r="I25" s="35">
        <f t="shared" si="1"/>
        <v>8175.375</v>
      </c>
      <c r="J25" s="61"/>
      <c r="K25" s="62"/>
    </row>
    <row r="26" spans="2:11">
      <c r="B26" s="86"/>
      <c r="C26" s="87">
        <v>4</v>
      </c>
      <c r="D26" s="88" t="s">
        <v>55</v>
      </c>
      <c r="E26" s="89"/>
      <c r="F26" s="90"/>
      <c r="G26" s="90"/>
      <c r="H26" s="90"/>
      <c r="I26" s="90"/>
      <c r="J26" s="96">
        <f>SUM(I28:I30)</f>
        <v>6910.2800000000007</v>
      </c>
      <c r="K26" s="110"/>
    </row>
    <row r="27" spans="2:11">
      <c r="B27" s="76"/>
      <c r="C27" s="77"/>
      <c r="D27" s="78" t="s">
        <v>52</v>
      </c>
      <c r="E27" s="79"/>
      <c r="F27" s="80"/>
      <c r="G27" s="80"/>
      <c r="H27" s="80"/>
      <c r="I27" s="80"/>
      <c r="J27" s="82"/>
      <c r="K27" s="97"/>
    </row>
    <row r="28" spans="2:11" ht="39">
      <c r="B28" s="107">
        <v>94991</v>
      </c>
      <c r="C28" s="98"/>
      <c r="D28" s="107" t="s">
        <v>51</v>
      </c>
      <c r="E28" s="59" t="s">
        <v>29</v>
      </c>
      <c r="F28" s="95">
        <v>0.5</v>
      </c>
      <c r="G28" s="95">
        <v>370</v>
      </c>
      <c r="H28" s="35">
        <f t="shared" ref="H28" si="3">G28*F28</f>
        <v>185</v>
      </c>
      <c r="I28" s="35">
        <f t="shared" ref="I28:I30" si="4">H28*1.3</f>
        <v>240.5</v>
      </c>
      <c r="J28" s="96"/>
      <c r="K28" s="97"/>
    </row>
    <row r="29" spans="2:11" ht="39">
      <c r="B29" s="107">
        <v>73658</v>
      </c>
      <c r="C29" s="98"/>
      <c r="D29" s="107" t="s">
        <v>53</v>
      </c>
      <c r="E29" s="94" t="s">
        <v>54</v>
      </c>
      <c r="F29" s="95">
        <v>1</v>
      </c>
      <c r="G29" s="95">
        <v>600</v>
      </c>
      <c r="H29" s="35">
        <f t="shared" ref="H29" si="5">G29*F29</f>
        <v>600</v>
      </c>
      <c r="I29" s="35">
        <f t="shared" si="4"/>
        <v>780</v>
      </c>
      <c r="J29" s="96"/>
      <c r="K29" s="97"/>
    </row>
    <row r="30" spans="2:11">
      <c r="B30" s="108">
        <v>85180</v>
      </c>
      <c r="C30" s="98"/>
      <c r="D30" s="109" t="s">
        <v>56</v>
      </c>
      <c r="E30" s="94" t="s">
        <v>25</v>
      </c>
      <c r="F30" s="95">
        <f>12*E10</f>
        <v>540</v>
      </c>
      <c r="G30" s="95">
        <v>8.39</v>
      </c>
      <c r="H30" s="35">
        <f t="shared" ref="H30" si="6">G30*F30</f>
        <v>4530.6000000000004</v>
      </c>
      <c r="I30" s="35">
        <f t="shared" si="4"/>
        <v>5889.7800000000007</v>
      </c>
      <c r="J30" s="96"/>
      <c r="K30" s="97"/>
    </row>
    <row r="31" spans="2:11">
      <c r="B31" s="99"/>
      <c r="C31" s="100"/>
      <c r="D31" s="101" t="s">
        <v>27</v>
      </c>
      <c r="E31" s="102"/>
      <c r="F31" s="74"/>
      <c r="G31" s="103"/>
      <c r="H31" s="90">
        <f>SUM(H19:H25)</f>
        <v>35453.775000000001</v>
      </c>
      <c r="I31" s="90"/>
      <c r="J31" s="92">
        <f>SUM(J18:J30)</f>
        <v>53000.1875</v>
      </c>
      <c r="K31" s="93"/>
    </row>
    <row r="32" spans="2:11" ht="15.75">
      <c r="B32" s="104"/>
      <c r="C32" s="105"/>
      <c r="D32" s="184" t="s">
        <v>12</v>
      </c>
      <c r="E32" s="185"/>
      <c r="F32" s="185"/>
      <c r="G32" s="185"/>
      <c r="H32" s="185"/>
      <c r="I32" s="185"/>
      <c r="J32" s="185"/>
      <c r="K32" s="106">
        <f>J31</f>
        <v>53000.1875</v>
      </c>
    </row>
    <row r="33" spans="2:11">
      <c r="B33" s="11"/>
      <c r="C33" s="21"/>
      <c r="D33" s="113" t="s">
        <v>13</v>
      </c>
      <c r="E33" s="113"/>
      <c r="F33" s="22"/>
      <c r="G33" s="22"/>
      <c r="H33" s="22"/>
      <c r="I33" s="22"/>
      <c r="J33" s="12"/>
      <c r="K33" s="13"/>
    </row>
    <row r="34" spans="2:11">
      <c r="B34" s="9"/>
      <c r="C34" s="47"/>
      <c r="D34" s="114" t="s">
        <v>14</v>
      </c>
      <c r="E34" s="114"/>
      <c r="F34" s="16"/>
      <c r="G34" s="23"/>
      <c r="H34" s="24"/>
      <c r="I34" s="16"/>
      <c r="J34" s="2"/>
      <c r="K34" s="10"/>
    </row>
    <row r="35" spans="2:11">
      <c r="B35" s="9"/>
      <c r="C35" s="47"/>
      <c r="D35" s="2" t="s">
        <v>50</v>
      </c>
      <c r="E35" s="2"/>
      <c r="F35" s="2"/>
      <c r="G35" s="2"/>
      <c r="H35" s="2"/>
      <c r="I35" s="2"/>
      <c r="J35" s="2"/>
      <c r="K35" s="10"/>
    </row>
    <row r="36" spans="2:11">
      <c r="B36" s="25"/>
      <c r="C36" s="46"/>
      <c r="D36" s="115" t="s">
        <v>57</v>
      </c>
      <c r="E36" s="116"/>
      <c r="F36" s="116"/>
      <c r="G36" s="116"/>
      <c r="H36" s="116"/>
      <c r="I36" s="116"/>
      <c r="J36" s="116"/>
      <c r="K36" s="117"/>
    </row>
    <row r="37" spans="2:11">
      <c r="B37" s="84"/>
      <c r="C37" s="36"/>
      <c r="F37" s="111"/>
      <c r="G37" s="111"/>
      <c r="H37" s="111"/>
      <c r="I37" s="111"/>
      <c r="J37" s="111"/>
      <c r="K37" s="112"/>
    </row>
    <row r="38" spans="2:11">
      <c r="B38" s="6"/>
      <c r="C38" s="65"/>
      <c r="F38" s="7"/>
      <c r="G38" s="7"/>
      <c r="H38" s="7"/>
      <c r="I38" s="7"/>
      <c r="J38" s="7"/>
      <c r="K38" s="8"/>
    </row>
    <row r="41" spans="2:11">
      <c r="C41"/>
    </row>
  </sheetData>
  <mergeCells count="22">
    <mergeCell ref="D2:I2"/>
    <mergeCell ref="J2:K2"/>
    <mergeCell ref="D3:I3"/>
    <mergeCell ref="J3:K3"/>
    <mergeCell ref="D4:I4"/>
    <mergeCell ref="J4:K5"/>
    <mergeCell ref="D5:I5"/>
    <mergeCell ref="M6:U6"/>
    <mergeCell ref="D32:J32"/>
    <mergeCell ref="D6:I6"/>
    <mergeCell ref="J6:K6"/>
    <mergeCell ref="I12:J12"/>
    <mergeCell ref="I13:J13"/>
    <mergeCell ref="B14:K14"/>
    <mergeCell ref="B16:B17"/>
    <mergeCell ref="C16:C17"/>
    <mergeCell ref="D16:D17"/>
    <mergeCell ref="E16:E17"/>
    <mergeCell ref="F16:F17"/>
    <mergeCell ref="G16:G17"/>
    <mergeCell ref="H16:H17"/>
    <mergeCell ref="I16:I17"/>
  </mergeCells>
  <pageMargins left="0.51181102362204722" right="0.51181102362204722" top="0.39370078740157483" bottom="0.78740157480314965" header="0.31496062992125984" footer="0.31496062992125984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B17"/>
  <sheetViews>
    <sheetView workbookViewId="0">
      <selection activeCell="L15" sqref="L15"/>
    </sheetView>
  </sheetViews>
  <sheetFormatPr defaultRowHeight="15"/>
  <cols>
    <col min="6" max="6" width="19.7109375" customWidth="1"/>
    <col min="10" max="10" width="24.140625" customWidth="1"/>
  </cols>
  <sheetData>
    <row r="2" spans="1:2">
      <c r="A2" s="2"/>
    </row>
    <row r="3" spans="1:2">
      <c r="A3" s="1"/>
      <c r="B3" s="2"/>
    </row>
    <row r="4" spans="1:2" ht="15.75" customHeight="1">
      <c r="A4" s="1"/>
      <c r="B4" s="2"/>
    </row>
    <row r="5" spans="1:2" ht="23.25" customHeight="1">
      <c r="A5" s="1"/>
      <c r="B5" s="2"/>
    </row>
    <row r="6" spans="1:2">
      <c r="A6" s="1"/>
      <c r="B6" s="2"/>
    </row>
    <row r="7" spans="1:2">
      <c r="A7" s="1"/>
      <c r="B7" s="2"/>
    </row>
    <row r="8" spans="1:2" ht="15" customHeight="1">
      <c r="A8" s="1"/>
      <c r="B8" s="2"/>
    </row>
    <row r="9" spans="1:2" ht="26.25" customHeight="1">
      <c r="A9" s="2"/>
      <c r="B9" s="2"/>
    </row>
    <row r="10" spans="1:2" ht="46.5" customHeight="1">
      <c r="A10" s="1"/>
      <c r="B10" s="2"/>
    </row>
    <row r="11" spans="1:2">
      <c r="A11" s="2"/>
    </row>
    <row r="12" spans="1:2">
      <c r="A12" s="2"/>
    </row>
    <row r="13" spans="1:2">
      <c r="A13" s="2"/>
    </row>
    <row r="14" spans="1:2">
      <c r="A14" s="2"/>
    </row>
    <row r="15" spans="1:2">
      <c r="A15" s="2"/>
    </row>
    <row r="16" spans="1:2">
      <c r="A16" s="2"/>
    </row>
    <row r="17" spans="1:1">
      <c r="A17" s="2"/>
    </row>
  </sheetData>
  <pageMargins left="0.511811024" right="0.511811024" top="0.78740157499999996" bottom="0.78740157499999996" header="0.31496062000000002" footer="0.3149606200000000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CRONOGRAMA</vt:lpstr>
      <vt:lpstr>PLANILHA</vt:lpstr>
      <vt:lpstr>Plan1</vt:lpstr>
      <vt:lpstr>CRONOGRAMA!Area_de_impressao</vt:lpstr>
      <vt:lpstr>PLANILHA!Area_de_impressao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joaolucas.venturine</cp:lastModifiedBy>
  <cp:lastPrinted>2017-05-23T20:03:27Z</cp:lastPrinted>
  <dcterms:created xsi:type="dcterms:W3CDTF">2015-05-27T17:44:17Z</dcterms:created>
  <dcterms:modified xsi:type="dcterms:W3CDTF">2017-05-31T13:05:55Z</dcterms:modified>
</cp:coreProperties>
</file>